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P\Downloads\sample\"/>
    </mc:Choice>
  </mc:AlternateContent>
  <xr:revisionPtr revIDLastSave="0" documentId="13_ncr:1_{367DD74E-BF68-4153-A708-0379FABF81E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keoff" sheetId="1" r:id="rId1"/>
    <sheet name="Summar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" l="1"/>
  <c r="A13" i="2"/>
  <c r="A26" i="2"/>
  <c r="A27" i="2"/>
  <c r="A29" i="2"/>
  <c r="A30" i="2"/>
  <c r="A44" i="2"/>
  <c r="A45" i="2"/>
  <c r="A48" i="2"/>
  <c r="A49" i="2"/>
  <c r="A57" i="2"/>
  <c r="A58" i="2"/>
  <c r="A62" i="2"/>
  <c r="A63" i="2"/>
  <c r="A75" i="2"/>
  <c r="A76" i="2"/>
  <c r="A79" i="2"/>
  <c r="A80" i="2"/>
  <c r="A92" i="2"/>
  <c r="A93" i="2"/>
  <c r="A96" i="2"/>
  <c r="A97" i="2"/>
  <c r="A109" i="2"/>
  <c r="A110" i="2"/>
  <c r="A113" i="2"/>
  <c r="A114" i="2"/>
  <c r="A133" i="2"/>
  <c r="A134" i="2"/>
  <c r="A137" i="2"/>
  <c r="A138" i="2"/>
  <c r="A158" i="2"/>
  <c r="A159" i="2"/>
  <c r="F156" i="2"/>
  <c r="F154" i="2"/>
  <c r="F152" i="2"/>
  <c r="F150" i="2"/>
  <c r="F146" i="2"/>
  <c r="F139" i="2"/>
  <c r="F129" i="2"/>
  <c r="F125" i="2"/>
  <c r="F123" i="2"/>
  <c r="F121" i="2"/>
  <c r="F115" i="2"/>
  <c r="F105" i="2"/>
  <c r="F104" i="2"/>
  <c r="F98" i="2"/>
  <c r="F88" i="2"/>
  <c r="F81" i="2"/>
  <c r="F71" i="2"/>
  <c r="F64" i="2"/>
  <c r="F50" i="2"/>
  <c r="F40" i="2"/>
  <c r="F38" i="2"/>
  <c r="F31" i="2"/>
  <c r="F17" i="2"/>
  <c r="F14" i="2"/>
  <c r="F161" i="2" l="1"/>
  <c r="I161" i="2" s="1"/>
  <c r="F160" i="2"/>
  <c r="I160" i="2" s="1"/>
  <c r="F136" i="2"/>
  <c r="I136" i="2" s="1"/>
  <c r="F135" i="2"/>
  <c r="I135" i="2" s="1"/>
  <c r="F112" i="2"/>
  <c r="I112" i="2" s="1"/>
  <c r="F111" i="2"/>
  <c r="I111" i="2" s="1"/>
  <c r="F95" i="2"/>
  <c r="I95" i="2" s="1"/>
  <c r="F94" i="2"/>
  <c r="I94" i="2" s="1"/>
  <c r="F78" i="2"/>
  <c r="I78" i="2" s="1"/>
  <c r="F77" i="2"/>
  <c r="I77" i="2" s="1"/>
  <c r="F61" i="2"/>
  <c r="I61" i="2" s="1"/>
  <c r="F60" i="2"/>
  <c r="I60" i="2" s="1"/>
  <c r="F59" i="2"/>
  <c r="I59" i="2" s="1"/>
  <c r="F47" i="2"/>
  <c r="I47" i="2" s="1"/>
  <c r="F46" i="2"/>
  <c r="I46" i="2" s="1"/>
  <c r="F28" i="2"/>
  <c r="I28" i="2" s="1"/>
  <c r="F157" i="2"/>
  <c r="I157" i="2" s="1"/>
  <c r="I156" i="2"/>
  <c r="F155" i="2"/>
  <c r="I155" i="2" s="1"/>
  <c r="F153" i="2"/>
  <c r="I153" i="2" s="1"/>
  <c r="I152" i="2"/>
  <c r="F151" i="2"/>
  <c r="I151" i="2" s="1"/>
  <c r="F149" i="2"/>
  <c r="I149" i="2" s="1"/>
  <c r="F148" i="2"/>
  <c r="I148" i="2" s="1"/>
  <c r="F147" i="2"/>
  <c r="I147" i="2" s="1"/>
  <c r="F145" i="2"/>
  <c r="I145" i="2" s="1"/>
  <c r="F144" i="2"/>
  <c r="I144" i="2" s="1"/>
  <c r="F143" i="2"/>
  <c r="I143" i="2" s="1"/>
  <c r="F142" i="2"/>
  <c r="F141" i="2"/>
  <c r="I141" i="2" s="1"/>
  <c r="F140" i="2"/>
  <c r="I140" i="2" s="1"/>
  <c r="I139" i="2"/>
  <c r="F132" i="2"/>
  <c r="I132" i="2" s="1"/>
  <c r="F131" i="2"/>
  <c r="I131" i="2" s="1"/>
  <c r="F130" i="2"/>
  <c r="I129" i="2"/>
  <c r="F128" i="2"/>
  <c r="I128" i="2" s="1"/>
  <c r="F127" i="2"/>
  <c r="I127" i="2" s="1"/>
  <c r="F126" i="2"/>
  <c r="I125" i="2"/>
  <c r="F124" i="2"/>
  <c r="I124" i="2" s="1"/>
  <c r="I123" i="2"/>
  <c r="F122" i="2"/>
  <c r="I121" i="2"/>
  <c r="F120" i="2"/>
  <c r="I120" i="2" s="1"/>
  <c r="F119" i="2"/>
  <c r="I119" i="2" s="1"/>
  <c r="F118" i="2"/>
  <c r="F117" i="2"/>
  <c r="I117" i="2" s="1"/>
  <c r="F116" i="2"/>
  <c r="I116" i="2" s="1"/>
  <c r="I115" i="2"/>
  <c r="D108" i="2"/>
  <c r="F108" i="2" s="1"/>
  <c r="I108" i="2" s="1"/>
  <c r="F107" i="2"/>
  <c r="I107" i="2" s="1"/>
  <c r="F106" i="2"/>
  <c r="I106" i="2" s="1"/>
  <c r="I104" i="2"/>
  <c r="F103" i="2"/>
  <c r="I103" i="2" s="1"/>
  <c r="F102" i="2"/>
  <c r="I102" i="2" s="1"/>
  <c r="F101" i="2"/>
  <c r="F100" i="2"/>
  <c r="I100" i="2" s="1"/>
  <c r="F99" i="2"/>
  <c r="I99" i="2" s="1"/>
  <c r="I98" i="2"/>
  <c r="D91" i="2"/>
  <c r="F91" i="2" s="1"/>
  <c r="I91" i="2" s="1"/>
  <c r="F90" i="2"/>
  <c r="I90" i="2" s="1"/>
  <c r="F89" i="2"/>
  <c r="I89" i="2" s="1"/>
  <c r="F87" i="2"/>
  <c r="I87" i="2" s="1"/>
  <c r="F86" i="2"/>
  <c r="I86" i="2" s="1"/>
  <c r="F85" i="2"/>
  <c r="I85" i="2" s="1"/>
  <c r="F84" i="2"/>
  <c r="F83" i="2"/>
  <c r="I83" i="2" s="1"/>
  <c r="F82" i="2"/>
  <c r="I82" i="2" s="1"/>
  <c r="I81" i="2"/>
  <c r="D74" i="2"/>
  <c r="F74" i="2" s="1"/>
  <c r="I74" i="2" s="1"/>
  <c r="F73" i="2"/>
  <c r="I73" i="2" s="1"/>
  <c r="F72" i="2"/>
  <c r="I72" i="2" s="1"/>
  <c r="F70" i="2"/>
  <c r="I70" i="2" s="1"/>
  <c r="F69" i="2"/>
  <c r="I69" i="2" s="1"/>
  <c r="F68" i="2"/>
  <c r="I68" i="2" s="1"/>
  <c r="F67" i="2"/>
  <c r="F66" i="2"/>
  <c r="I66" i="2" s="1"/>
  <c r="F65" i="2"/>
  <c r="I65" i="2" s="1"/>
  <c r="I64" i="2"/>
  <c r="F56" i="2"/>
  <c r="I56" i="2" s="1"/>
  <c r="F55" i="2"/>
  <c r="I55" i="2" s="1"/>
  <c r="F54" i="2"/>
  <c r="F53" i="2"/>
  <c r="I53" i="2" s="1"/>
  <c r="F52" i="2"/>
  <c r="I52" i="2" s="1"/>
  <c r="F51" i="2"/>
  <c r="I51" i="2" s="1"/>
  <c r="F43" i="2"/>
  <c r="I43" i="2" s="1"/>
  <c r="F42" i="2"/>
  <c r="F41" i="2"/>
  <c r="I41" i="2" s="1"/>
  <c r="I40" i="2"/>
  <c r="F39" i="2"/>
  <c r="I39" i="2" s="1"/>
  <c r="F37" i="2"/>
  <c r="I37" i="2" s="1"/>
  <c r="F36" i="2"/>
  <c r="I36" i="2" s="1"/>
  <c r="F35" i="2"/>
  <c r="I35" i="2" s="1"/>
  <c r="F34" i="2"/>
  <c r="F33" i="2"/>
  <c r="I33" i="2" s="1"/>
  <c r="F32" i="2"/>
  <c r="I32" i="2" s="1"/>
  <c r="I31" i="2"/>
  <c r="F25" i="2"/>
  <c r="I25" i="2" s="1"/>
  <c r="F24" i="2"/>
  <c r="I24" i="2" s="1"/>
  <c r="F23" i="2"/>
  <c r="F22" i="2"/>
  <c r="I22" i="2" s="1"/>
  <c r="F21" i="2"/>
  <c r="I21" i="2" s="1"/>
  <c r="F20" i="2"/>
  <c r="I20" i="2" s="1"/>
  <c r="F19" i="2"/>
  <c r="F18" i="2"/>
  <c r="I18" i="2" s="1"/>
  <c r="I17" i="2"/>
  <c r="F16" i="2"/>
  <c r="I16" i="2" s="1"/>
  <c r="F15" i="2"/>
  <c r="I14" i="2"/>
  <c r="F11" i="2"/>
  <c r="F10" i="2"/>
  <c r="I10" i="2" s="1"/>
  <c r="F9" i="2"/>
  <c r="I9" i="2" s="1"/>
  <c r="F8" i="2"/>
  <c r="I8" i="2" s="1"/>
  <c r="F7" i="2"/>
  <c r="F6" i="2"/>
  <c r="I6" i="2" s="1"/>
  <c r="F5" i="2"/>
  <c r="F4" i="2"/>
  <c r="A2" i="2"/>
  <c r="E487" i="1"/>
  <c r="H487" i="1" s="1"/>
  <c r="E486" i="1"/>
  <c r="H486" i="1" s="1"/>
  <c r="E363" i="1"/>
  <c r="H363" i="1" s="1"/>
  <c r="E362" i="1"/>
  <c r="H362" i="1" s="1"/>
  <c r="E291" i="1"/>
  <c r="H291" i="1" s="1"/>
  <c r="E290" i="1"/>
  <c r="H290" i="1" s="1"/>
  <c r="E254" i="1"/>
  <c r="H254" i="1" s="1"/>
  <c r="E253" i="1"/>
  <c r="H253" i="1" s="1"/>
  <c r="E218" i="1"/>
  <c r="H218" i="1" s="1"/>
  <c r="E217" i="1"/>
  <c r="H217" i="1" s="1"/>
  <c r="E181" i="1"/>
  <c r="H181" i="1"/>
  <c r="E180" i="1"/>
  <c r="H180" i="1" s="1"/>
  <c r="E179" i="1"/>
  <c r="H179" i="1" s="1"/>
  <c r="E136" i="1"/>
  <c r="H136" i="1" s="1"/>
  <c r="E135" i="1"/>
  <c r="H135" i="1" s="1"/>
  <c r="E70" i="1"/>
  <c r="H70" i="1" s="1"/>
  <c r="E483" i="1"/>
  <c r="H483" i="1" s="1"/>
  <c r="E482" i="1"/>
  <c r="H482" i="1" s="1"/>
  <c r="E481" i="1"/>
  <c r="H481" i="1" s="1"/>
  <c r="E480" i="1"/>
  <c r="H480" i="1" s="1"/>
  <c r="E479" i="1"/>
  <c r="H479" i="1" s="1"/>
  <c r="E478" i="1"/>
  <c r="H478" i="1" s="1"/>
  <c r="E477" i="1"/>
  <c r="H477" i="1" s="1"/>
  <c r="E474" i="1"/>
  <c r="H474" i="1" s="1"/>
  <c r="C473" i="1"/>
  <c r="E473" i="1" s="1"/>
  <c r="H473" i="1" s="1"/>
  <c r="E472" i="1"/>
  <c r="H472" i="1" s="1"/>
  <c r="C471" i="1"/>
  <c r="E471" i="1" s="1"/>
  <c r="H471" i="1" s="1"/>
  <c r="E470" i="1"/>
  <c r="H470" i="1" s="1"/>
  <c r="E469" i="1"/>
  <c r="H469" i="1" s="1"/>
  <c r="E466" i="1"/>
  <c r="H466" i="1" s="1"/>
  <c r="E465" i="1"/>
  <c r="H465" i="1" s="1"/>
  <c r="E464" i="1"/>
  <c r="H464" i="1" s="1"/>
  <c r="C463" i="1"/>
  <c r="E463" i="1" s="1"/>
  <c r="H463" i="1" s="1"/>
  <c r="E462" i="1"/>
  <c r="H462" i="1" s="1"/>
  <c r="E459" i="1"/>
  <c r="H459" i="1" s="1"/>
  <c r="E458" i="1"/>
  <c r="H458" i="1" s="1"/>
  <c r="C457" i="1"/>
  <c r="E457" i="1" s="1"/>
  <c r="H457" i="1" s="1"/>
  <c r="E456" i="1"/>
  <c r="H456" i="1" s="1"/>
  <c r="E453" i="1"/>
  <c r="H453" i="1" s="1"/>
  <c r="C452" i="1"/>
  <c r="E452" i="1" s="1"/>
  <c r="H452" i="1" s="1"/>
  <c r="E451" i="1"/>
  <c r="H451" i="1" s="1"/>
  <c r="C450" i="1"/>
  <c r="E450" i="1" s="1"/>
  <c r="H450" i="1" s="1"/>
  <c r="E449" i="1"/>
  <c r="H449" i="1" s="1"/>
  <c r="E446" i="1"/>
  <c r="H446" i="1" s="1"/>
  <c r="C445" i="1"/>
  <c r="E445" i="1" s="1"/>
  <c r="H445" i="1" s="1"/>
  <c r="E444" i="1"/>
  <c r="H444" i="1" s="1"/>
  <c r="C443" i="1"/>
  <c r="E443" i="1" s="1"/>
  <c r="H443" i="1" s="1"/>
  <c r="E442" i="1"/>
  <c r="H442" i="1" s="1"/>
  <c r="E439" i="1"/>
  <c r="H439" i="1" s="1"/>
  <c r="E438" i="1"/>
  <c r="H438" i="1" s="1"/>
  <c r="E437" i="1"/>
  <c r="H437" i="1" s="1"/>
  <c r="E436" i="1"/>
  <c r="H436" i="1" s="1"/>
  <c r="E435" i="1"/>
  <c r="H435" i="1" s="1"/>
  <c r="E432" i="1"/>
  <c r="H432" i="1" s="1"/>
  <c r="E431" i="1"/>
  <c r="H431" i="1" s="1"/>
  <c r="E430" i="1"/>
  <c r="H430" i="1" s="1"/>
  <c r="E429" i="1"/>
  <c r="H429" i="1" s="1"/>
  <c r="E428" i="1"/>
  <c r="H428" i="1" s="1"/>
  <c r="E425" i="1"/>
  <c r="H425" i="1" s="1"/>
  <c r="E424" i="1"/>
  <c r="H424" i="1" s="1"/>
  <c r="E423" i="1"/>
  <c r="H423" i="1" s="1"/>
  <c r="E422" i="1"/>
  <c r="H422" i="1" s="1"/>
  <c r="E421" i="1"/>
  <c r="H421" i="1" s="1"/>
  <c r="E418" i="1"/>
  <c r="H418" i="1" s="1"/>
  <c r="E417" i="1"/>
  <c r="H417" i="1" s="1"/>
  <c r="E416" i="1"/>
  <c r="H416" i="1" s="1"/>
  <c r="C415" i="1"/>
  <c r="E415" i="1" s="1"/>
  <c r="H415" i="1" s="1"/>
  <c r="E414" i="1"/>
  <c r="H414" i="1" s="1"/>
  <c r="E411" i="1"/>
  <c r="H411" i="1" s="1"/>
  <c r="C410" i="1"/>
  <c r="E410" i="1" s="1"/>
  <c r="H410" i="1" s="1"/>
  <c r="E409" i="1"/>
  <c r="H409" i="1" s="1"/>
  <c r="E408" i="1"/>
  <c r="H408" i="1" s="1"/>
  <c r="E407" i="1"/>
  <c r="H407" i="1" s="1"/>
  <c r="E404" i="1"/>
  <c r="H404" i="1" s="1"/>
  <c r="C403" i="1"/>
  <c r="E403" i="1" s="1"/>
  <c r="H403" i="1" s="1"/>
  <c r="E402" i="1"/>
  <c r="H402" i="1" s="1"/>
  <c r="E401" i="1"/>
  <c r="H401" i="1" s="1"/>
  <c r="E400" i="1"/>
  <c r="H400" i="1" s="1"/>
  <c r="E397" i="1"/>
  <c r="H397" i="1" s="1"/>
  <c r="E396" i="1"/>
  <c r="H396" i="1" s="1"/>
  <c r="C395" i="1"/>
  <c r="E395" i="1" s="1"/>
  <c r="H395" i="1" s="1"/>
  <c r="E394" i="1"/>
  <c r="H394" i="1" s="1"/>
  <c r="E393" i="1"/>
  <c r="H393" i="1" s="1"/>
  <c r="E392" i="1"/>
  <c r="H392" i="1" s="1"/>
  <c r="E389" i="1"/>
  <c r="H389" i="1" s="1"/>
  <c r="E388" i="1"/>
  <c r="H388" i="1" s="1"/>
  <c r="E387" i="1"/>
  <c r="H387" i="1" s="1"/>
  <c r="E386" i="1"/>
  <c r="H386" i="1" s="1"/>
  <c r="E385" i="1"/>
  <c r="H385" i="1" s="1"/>
  <c r="C384" i="1"/>
  <c r="E384" i="1" s="1"/>
  <c r="H384" i="1" s="1"/>
  <c r="E383" i="1"/>
  <c r="H383" i="1" s="1"/>
  <c r="E380" i="1"/>
  <c r="H380" i="1" s="1"/>
  <c r="E379" i="1"/>
  <c r="H379" i="1" s="1"/>
  <c r="E378" i="1"/>
  <c r="H378" i="1" s="1"/>
  <c r="C377" i="1"/>
  <c r="E377" i="1" s="1"/>
  <c r="H377" i="1" s="1"/>
  <c r="C376" i="1"/>
  <c r="E376" i="1" s="1"/>
  <c r="H376" i="1" s="1"/>
  <c r="E375" i="1"/>
  <c r="H375" i="1" s="1"/>
  <c r="E372" i="1"/>
  <c r="H372" i="1" s="1"/>
  <c r="E371" i="1"/>
  <c r="H371" i="1" s="1"/>
  <c r="E370" i="1"/>
  <c r="H370" i="1" s="1"/>
  <c r="C369" i="1"/>
  <c r="E369" i="1" s="1"/>
  <c r="H369" i="1" s="1"/>
  <c r="C368" i="1"/>
  <c r="E368" i="1" s="1"/>
  <c r="H368" i="1" s="1"/>
  <c r="E367" i="1"/>
  <c r="H367" i="1" s="1"/>
  <c r="C359" i="1"/>
  <c r="E359" i="1" s="1"/>
  <c r="H359" i="1" s="1"/>
  <c r="C358" i="1"/>
  <c r="E358" i="1" s="1"/>
  <c r="H358" i="1" s="1"/>
  <c r="E357" i="1"/>
  <c r="H357" i="1" s="1"/>
  <c r="C356" i="1"/>
  <c r="E356" i="1" s="1"/>
  <c r="H356" i="1" s="1"/>
  <c r="E355" i="1"/>
  <c r="H355" i="1" s="1"/>
  <c r="E354" i="1"/>
  <c r="H354" i="1" s="1"/>
  <c r="E351" i="1"/>
  <c r="H351" i="1" s="1"/>
  <c r="E350" i="1"/>
  <c r="H350" i="1" s="1"/>
  <c r="E349" i="1"/>
  <c r="H349" i="1" s="1"/>
  <c r="C348" i="1"/>
  <c r="E348" i="1" s="1"/>
  <c r="H348" i="1" s="1"/>
  <c r="E347" i="1"/>
  <c r="H347" i="1" s="1"/>
  <c r="E344" i="1"/>
  <c r="H344" i="1" s="1"/>
  <c r="E343" i="1"/>
  <c r="H343" i="1" s="1"/>
  <c r="E342" i="1"/>
  <c r="H342" i="1" s="1"/>
  <c r="E341" i="1"/>
  <c r="H341" i="1" s="1"/>
  <c r="E340" i="1"/>
  <c r="H340" i="1" s="1"/>
  <c r="E337" i="1"/>
  <c r="H337" i="1" s="1"/>
  <c r="E336" i="1"/>
  <c r="H336" i="1" s="1"/>
  <c r="E335" i="1"/>
  <c r="H335" i="1" s="1"/>
  <c r="E334" i="1"/>
  <c r="H334" i="1" s="1"/>
  <c r="E333" i="1"/>
  <c r="H333" i="1" s="1"/>
  <c r="E330" i="1"/>
  <c r="H330" i="1" s="1"/>
  <c r="E329" i="1"/>
  <c r="H329" i="1" s="1"/>
  <c r="E328" i="1"/>
  <c r="H328" i="1" s="1"/>
  <c r="E327" i="1"/>
  <c r="H327" i="1" s="1"/>
  <c r="E326" i="1"/>
  <c r="H326" i="1" s="1"/>
  <c r="C323" i="1"/>
  <c r="E323" i="1" s="1"/>
  <c r="H323" i="1" s="1"/>
  <c r="C322" i="1"/>
  <c r="E322" i="1" s="1"/>
  <c r="H322" i="1" s="1"/>
  <c r="E321" i="1"/>
  <c r="H321" i="1" s="1"/>
  <c r="E320" i="1"/>
  <c r="H320" i="1" s="1"/>
  <c r="E319" i="1"/>
  <c r="H319" i="1" s="1"/>
  <c r="E316" i="1"/>
  <c r="H316" i="1" s="1"/>
  <c r="E315" i="1"/>
  <c r="H315" i="1" s="1"/>
  <c r="E314" i="1"/>
  <c r="H314" i="1" s="1"/>
  <c r="E313" i="1"/>
  <c r="H313" i="1" s="1"/>
  <c r="E312" i="1"/>
  <c r="H312" i="1" s="1"/>
  <c r="E311" i="1"/>
  <c r="H311" i="1" s="1"/>
  <c r="E308" i="1"/>
  <c r="H308" i="1" s="1"/>
  <c r="E307" i="1"/>
  <c r="H307" i="1" s="1"/>
  <c r="E306" i="1"/>
  <c r="H306" i="1" s="1"/>
  <c r="C305" i="1"/>
  <c r="E305" i="1" s="1"/>
  <c r="H305" i="1" s="1"/>
  <c r="C304" i="1"/>
  <c r="E304" i="1" s="1"/>
  <c r="H304" i="1" s="1"/>
  <c r="E303" i="1"/>
  <c r="H303" i="1" s="1"/>
  <c r="E300" i="1"/>
  <c r="H300" i="1" s="1"/>
  <c r="E299" i="1"/>
  <c r="H299" i="1" s="1"/>
  <c r="E298" i="1"/>
  <c r="H298" i="1" s="1"/>
  <c r="C297" i="1"/>
  <c r="E297" i="1" s="1"/>
  <c r="H297" i="1" s="1"/>
  <c r="C296" i="1"/>
  <c r="E296" i="1" s="1"/>
  <c r="H296" i="1" s="1"/>
  <c r="E295" i="1"/>
  <c r="H295" i="1" s="1"/>
  <c r="C287" i="1"/>
  <c r="E287" i="1" s="1"/>
  <c r="H287" i="1" s="1"/>
  <c r="C286" i="1"/>
  <c r="E286" i="1" s="1"/>
  <c r="H286" i="1" s="1"/>
  <c r="E285" i="1"/>
  <c r="H285" i="1" s="1"/>
  <c r="E284" i="1"/>
  <c r="H284" i="1" s="1"/>
  <c r="E283" i="1"/>
  <c r="H283" i="1" s="1"/>
  <c r="E280" i="1"/>
  <c r="H280" i="1" s="1"/>
  <c r="E279" i="1"/>
  <c r="H279" i="1" s="1"/>
  <c r="C278" i="1"/>
  <c r="E278" i="1" s="1"/>
  <c r="H278" i="1" s="1"/>
  <c r="E277" i="1"/>
  <c r="H277" i="1" s="1"/>
  <c r="E276" i="1"/>
  <c r="H276" i="1" s="1"/>
  <c r="E275" i="1"/>
  <c r="H275" i="1" s="1"/>
  <c r="E272" i="1"/>
  <c r="H272" i="1" s="1"/>
  <c r="E271" i="1"/>
  <c r="H271" i="1" s="1"/>
  <c r="E270" i="1"/>
  <c r="H270" i="1" s="1"/>
  <c r="E269" i="1"/>
  <c r="H269" i="1" s="1"/>
  <c r="E268" i="1"/>
  <c r="H268" i="1" s="1"/>
  <c r="C267" i="1"/>
  <c r="E267" i="1" s="1"/>
  <c r="H267" i="1" s="1"/>
  <c r="E266" i="1"/>
  <c r="H266" i="1" s="1"/>
  <c r="E263" i="1"/>
  <c r="H263" i="1" s="1"/>
  <c r="E262" i="1"/>
  <c r="H262" i="1" s="1"/>
  <c r="E261" i="1"/>
  <c r="H261" i="1" s="1"/>
  <c r="C260" i="1"/>
  <c r="E260" i="1" s="1"/>
  <c r="H260" i="1" s="1"/>
  <c r="C259" i="1"/>
  <c r="E259" i="1" s="1"/>
  <c r="H259" i="1" s="1"/>
  <c r="E258" i="1"/>
  <c r="H258" i="1" s="1"/>
  <c r="C250" i="1"/>
  <c r="E250" i="1" s="1"/>
  <c r="H250" i="1" s="1"/>
  <c r="E249" i="1"/>
  <c r="H249" i="1" s="1"/>
  <c r="E248" i="1"/>
  <c r="H248" i="1" s="1"/>
  <c r="E247" i="1"/>
  <c r="H247" i="1" s="1"/>
  <c r="E244" i="1"/>
  <c r="H244" i="1" s="1"/>
  <c r="E243" i="1"/>
  <c r="H243" i="1" s="1"/>
  <c r="C242" i="1"/>
  <c r="E242" i="1" s="1"/>
  <c r="H242" i="1" s="1"/>
  <c r="E241" i="1"/>
  <c r="H241" i="1" s="1"/>
  <c r="E240" i="1"/>
  <c r="H240" i="1" s="1"/>
  <c r="E239" i="1"/>
  <c r="H239" i="1" s="1"/>
  <c r="E236" i="1"/>
  <c r="H236" i="1" s="1"/>
  <c r="E235" i="1"/>
  <c r="H235" i="1" s="1"/>
  <c r="E234" i="1"/>
  <c r="H234" i="1" s="1"/>
  <c r="E233" i="1"/>
  <c r="H233" i="1" s="1"/>
  <c r="E232" i="1"/>
  <c r="H232" i="1" s="1"/>
  <c r="C231" i="1"/>
  <c r="E231" i="1" s="1"/>
  <c r="H231" i="1" s="1"/>
  <c r="E230" i="1"/>
  <c r="H230" i="1" s="1"/>
  <c r="E227" i="1"/>
  <c r="H227" i="1" s="1"/>
  <c r="E226" i="1"/>
  <c r="H226" i="1" s="1"/>
  <c r="E225" i="1"/>
  <c r="H225" i="1" s="1"/>
  <c r="C224" i="1"/>
  <c r="E224" i="1" s="1"/>
  <c r="H224" i="1" s="1"/>
  <c r="C223" i="1"/>
  <c r="E223" i="1" s="1"/>
  <c r="H223" i="1" s="1"/>
  <c r="E222" i="1"/>
  <c r="H222" i="1" s="1"/>
  <c r="C214" i="1"/>
  <c r="E214" i="1" s="1"/>
  <c r="H214" i="1" s="1"/>
  <c r="C213" i="1"/>
  <c r="E213" i="1" s="1"/>
  <c r="H213" i="1" s="1"/>
  <c r="E212" i="1"/>
  <c r="H212" i="1" s="1"/>
  <c r="E211" i="1"/>
  <c r="H211" i="1" s="1"/>
  <c r="E210" i="1"/>
  <c r="H210" i="1" s="1"/>
  <c r="E207" i="1"/>
  <c r="H207" i="1" s="1"/>
  <c r="E206" i="1"/>
  <c r="H206" i="1" s="1"/>
  <c r="C205" i="1"/>
  <c r="E205" i="1" s="1"/>
  <c r="H205" i="1" s="1"/>
  <c r="E204" i="1"/>
  <c r="H204" i="1" s="1"/>
  <c r="E203" i="1"/>
  <c r="H203" i="1" s="1"/>
  <c r="E202" i="1"/>
  <c r="H202" i="1" s="1"/>
  <c r="E199" i="1"/>
  <c r="H199" i="1" s="1"/>
  <c r="E198" i="1"/>
  <c r="H198" i="1" s="1"/>
  <c r="E197" i="1"/>
  <c r="H197" i="1" s="1"/>
  <c r="E196" i="1"/>
  <c r="H196" i="1" s="1"/>
  <c r="E195" i="1"/>
  <c r="H195" i="1" s="1"/>
  <c r="C194" i="1"/>
  <c r="E194" i="1" s="1"/>
  <c r="H194" i="1" s="1"/>
  <c r="E193" i="1"/>
  <c r="H193" i="1" s="1"/>
  <c r="C190" i="1"/>
  <c r="E190" i="1" s="1"/>
  <c r="H190" i="1" s="1"/>
  <c r="C189" i="1"/>
  <c r="E189" i="1" s="1"/>
  <c r="H189" i="1" s="1"/>
  <c r="E188" i="1"/>
  <c r="H188" i="1" s="1"/>
  <c r="E187" i="1"/>
  <c r="H187" i="1" s="1"/>
  <c r="C186" i="1"/>
  <c r="E186" i="1" s="1"/>
  <c r="H186" i="1" s="1"/>
  <c r="E185" i="1"/>
  <c r="H185" i="1" s="1"/>
  <c r="E176" i="1"/>
  <c r="H176" i="1" s="1"/>
  <c r="E175" i="1"/>
  <c r="H175" i="1" s="1"/>
  <c r="E174" i="1"/>
  <c r="H174" i="1" s="1"/>
  <c r="E173" i="1"/>
  <c r="H173" i="1" s="1"/>
  <c r="E172" i="1"/>
  <c r="H172" i="1" s="1"/>
  <c r="E169" i="1"/>
  <c r="H169" i="1" s="1"/>
  <c r="E168" i="1"/>
  <c r="H168" i="1" s="1"/>
  <c r="E167" i="1"/>
  <c r="H167" i="1" s="1"/>
  <c r="E166" i="1"/>
  <c r="H166" i="1" s="1"/>
  <c r="E165" i="1"/>
  <c r="H165" i="1" s="1"/>
  <c r="E162" i="1"/>
  <c r="H162" i="1" s="1"/>
  <c r="E161" i="1"/>
  <c r="H161" i="1" s="1"/>
  <c r="E160" i="1"/>
  <c r="H160" i="1" s="1"/>
  <c r="E159" i="1"/>
  <c r="H159" i="1" s="1"/>
  <c r="E158" i="1"/>
  <c r="H158" i="1" s="1"/>
  <c r="C157" i="1"/>
  <c r="E157" i="1" s="1"/>
  <c r="H157" i="1" s="1"/>
  <c r="E156" i="1"/>
  <c r="H156" i="1" s="1"/>
  <c r="E153" i="1"/>
  <c r="H153" i="1" s="1"/>
  <c r="E152" i="1"/>
  <c r="H152" i="1" s="1"/>
  <c r="E151" i="1"/>
  <c r="H151" i="1" s="1"/>
  <c r="E150" i="1"/>
  <c r="H150" i="1" s="1"/>
  <c r="C149" i="1"/>
  <c r="E149" i="1" s="1"/>
  <c r="H149" i="1" s="1"/>
  <c r="E148" i="1"/>
  <c r="H148" i="1" s="1"/>
  <c r="C145" i="1"/>
  <c r="E145" i="1" s="1"/>
  <c r="H145" i="1" s="1"/>
  <c r="C144" i="1"/>
  <c r="E144" i="1" s="1"/>
  <c r="H144" i="1" s="1"/>
  <c r="E143" i="1"/>
  <c r="H143" i="1" s="1"/>
  <c r="E142" i="1"/>
  <c r="H142" i="1" s="1"/>
  <c r="C141" i="1"/>
  <c r="E141" i="1" s="1"/>
  <c r="H141" i="1" s="1"/>
  <c r="E140" i="1"/>
  <c r="H140" i="1" s="1"/>
  <c r="E132" i="1"/>
  <c r="H132" i="1" s="1"/>
  <c r="E129" i="1"/>
  <c r="H129" i="1" s="1"/>
  <c r="E126" i="1"/>
  <c r="H126" i="1" s="1"/>
  <c r="E125" i="1"/>
  <c r="H125" i="1" s="1"/>
  <c r="E124" i="1"/>
  <c r="H124" i="1" s="1"/>
  <c r="E123" i="1"/>
  <c r="H123" i="1" s="1"/>
  <c r="E122" i="1"/>
  <c r="H122" i="1" s="1"/>
  <c r="C119" i="1"/>
  <c r="E119" i="1" s="1"/>
  <c r="H119" i="1" s="1"/>
  <c r="C118" i="1"/>
  <c r="E118" i="1" s="1"/>
  <c r="H118" i="1" s="1"/>
  <c r="E117" i="1"/>
  <c r="H117" i="1" s="1"/>
  <c r="E116" i="1"/>
  <c r="H116" i="1" s="1"/>
  <c r="E115" i="1"/>
  <c r="H115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4" i="1"/>
  <c r="H104" i="1" s="1"/>
  <c r="E103" i="1"/>
  <c r="H103" i="1" s="1"/>
  <c r="E100" i="1"/>
  <c r="H100" i="1" s="1"/>
  <c r="E99" i="1"/>
  <c r="H99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67" i="1"/>
  <c r="H67" i="1" s="1"/>
  <c r="E64" i="1"/>
  <c r="H64" i="1" s="1"/>
  <c r="E61" i="1"/>
  <c r="H61" i="1" s="1"/>
  <c r="E58" i="1"/>
  <c r="H58" i="1" s="1"/>
  <c r="E55" i="1"/>
  <c r="H55" i="1" s="1"/>
  <c r="E54" i="1"/>
  <c r="H54" i="1" s="1"/>
  <c r="E53" i="1"/>
  <c r="H53" i="1" s="1"/>
  <c r="E52" i="1"/>
  <c r="H52" i="1" s="1"/>
  <c r="E51" i="1"/>
  <c r="H51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0" i="1"/>
  <c r="H30" i="1" s="1"/>
  <c r="E27" i="1"/>
  <c r="H27" i="1" s="1"/>
  <c r="E24" i="1"/>
  <c r="H24" i="1" s="1"/>
  <c r="E23" i="1"/>
  <c r="H23" i="1" s="1"/>
  <c r="E22" i="1"/>
  <c r="H22" i="1" s="1"/>
  <c r="E21" i="1"/>
  <c r="H21" i="1" s="1"/>
  <c r="E20" i="1"/>
  <c r="H20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J8" i="1" l="1"/>
  <c r="A4" i="2"/>
  <c r="A5" i="2" s="1"/>
  <c r="I4" i="2"/>
  <c r="I11" i="2"/>
  <c r="I23" i="2"/>
  <c r="I5" i="2"/>
  <c r="I7" i="2"/>
  <c r="I19" i="2"/>
  <c r="I15" i="2"/>
  <c r="I34" i="2"/>
  <c r="I38" i="2"/>
  <c r="I42" i="2"/>
  <c r="I50" i="2"/>
  <c r="I54" i="2"/>
  <c r="I67" i="2"/>
  <c r="I71" i="2"/>
  <c r="I84" i="2"/>
  <c r="I88" i="2"/>
  <c r="I101" i="2"/>
  <c r="I105" i="2"/>
  <c r="I118" i="2"/>
  <c r="I122" i="2"/>
  <c r="I126" i="2"/>
  <c r="I130" i="2"/>
  <c r="I142" i="2"/>
  <c r="I146" i="2"/>
  <c r="I150" i="2"/>
  <c r="I154" i="2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6" i="2" l="1"/>
  <c r="A7" i="2"/>
  <c r="A8" i="2"/>
  <c r="A9" i="2"/>
  <c r="H490" i="1"/>
  <c r="H491" i="1" s="1"/>
  <c r="H492" i="1" s="1"/>
  <c r="A10" i="2" l="1"/>
  <c r="J490" i="1"/>
  <c r="J491" i="1" s="1"/>
  <c r="J492" i="1" s="1"/>
  <c r="A11" i="2" l="1"/>
  <c r="A14" i="2" l="1"/>
  <c r="A15" i="2" l="1"/>
  <c r="A16" i="2" l="1"/>
  <c r="A17" i="2" l="1"/>
  <c r="A18" i="2" s="1"/>
  <c r="A19" i="2" s="1"/>
  <c r="A20" i="2" s="1"/>
  <c r="A21" i="2" s="1"/>
  <c r="A22" i="2" s="1"/>
  <c r="A23" i="2" s="1"/>
  <c r="A24" i="2" s="1"/>
  <c r="A25" i="2" s="1"/>
  <c r="A28" i="2" s="1"/>
  <c r="A31" i="2" s="1"/>
  <c r="A32" i="2" s="1"/>
  <c r="A33" i="2" s="1"/>
  <c r="A34" i="2" s="1"/>
  <c r="A35" i="2" l="1"/>
  <c r="A36" i="2" s="1"/>
  <c r="A37" i="2" s="1"/>
  <c r="A38" i="2" s="1"/>
  <c r="A39" i="2" s="1"/>
  <c r="A40" i="2" s="1"/>
  <c r="A41" i="2" s="1"/>
  <c r="A42" i="2" s="1"/>
  <c r="A43" i="2" s="1"/>
  <c r="A46" i="2" s="1"/>
  <c r="A47" i="2" s="1"/>
  <c r="A50" i="2" s="1"/>
  <c r="A51" i="2" s="1"/>
  <c r="A52" i="2" s="1"/>
  <c r="A53" i="2" s="1"/>
  <c r="A54" i="2" s="1"/>
  <c r="A55" i="2" s="1"/>
  <c r="A56" i="2" s="1"/>
  <c r="A59" i="2" s="1"/>
  <c r="A60" i="2" s="1"/>
  <c r="A61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7" i="2" s="1"/>
  <c r="A78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4" i="2" s="1"/>
  <c r="A95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5" i="2" s="1"/>
  <c r="A136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60" i="2" s="1"/>
  <c r="A161" i="2" s="1"/>
</calcChain>
</file>

<file path=xl/sharedStrings.xml><?xml version="1.0" encoding="utf-8"?>
<sst xmlns="http://schemas.openxmlformats.org/spreadsheetml/2006/main" count="1106" uniqueCount="116">
  <si>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</si>
  <si>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</si>
  <si>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</si>
  <si>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</si>
  <si>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</si>
  <si>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</si>
  <si>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</si>
  <si>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</si>
  <si>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</si>
  <si>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</si>
  <si>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</si>
  <si>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</si>
  <si>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</si>
  <si>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</si>
  <si>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</si>
  <si>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</si>
  <si>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</si>
  <si>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</si>
  <si>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SF</t>
  </si>
  <si>
    <t>LF</t>
  </si>
  <si>
    <t>EA</t>
  </si>
  <si>
    <t/>
  </si>
  <si>
    <t>Sub Total</t>
  </si>
  <si>
    <t>Over Heads &amp; Profit @ (25%)</t>
  </si>
  <si>
    <t>Net Total</t>
  </si>
  <si>
    <t>Sub-Basement Level</t>
  </si>
  <si>
    <t>(Wall C1) 2 Hr. Fire Rated (Ul Design No. U411) Non Bearing Partition</t>
  </si>
  <si>
    <t>3-5/8" Metal Studs @16" O.C.</t>
  </si>
  <si>
    <t xml:space="preserve">5/8" Gypsum Wall Board </t>
  </si>
  <si>
    <t xml:space="preserve">3-1/2" Sound Attenuation Batt Insulation </t>
  </si>
  <si>
    <t xml:space="preserve">Fire Smoke Sealant </t>
  </si>
  <si>
    <t>Fire Rated Sealant</t>
  </si>
  <si>
    <t>Firestop W/ U.L. (1) Hr. Joint Firestop System</t>
  </si>
  <si>
    <t>3-5/8" Metal Runner</t>
  </si>
  <si>
    <t>(Wall F1) Non Fire Rated Furring Partition</t>
  </si>
  <si>
    <t>(Wall K) Non Fire Rated, Non-Bearing Cmu Partition -12" Lightweigth Concrete Block( 11-5/8" Wide)</t>
  </si>
  <si>
    <t>Compressible Material</t>
  </si>
  <si>
    <t>(Wall L1) 2 Hr. Rated (U 905), Non-Bearing Cmu Partition</t>
  </si>
  <si>
    <t>Firestop W/ U.L. Joint Firestop System</t>
  </si>
  <si>
    <t xml:space="preserve">Basement Level </t>
  </si>
  <si>
    <t xml:space="preserve">(Wall E) 2 Hr. Fire Rated (Ul Design No. U415 System B) Non-Bearing Shaft Wall </t>
  </si>
  <si>
    <t>25 Guage C-H Studs @24" O.C.</t>
  </si>
  <si>
    <t xml:space="preserve">1" Gypsum Wall Board Liner Panels </t>
  </si>
  <si>
    <t>2-1/2" Sound Attenuation Batt Insulation</t>
  </si>
  <si>
    <t xml:space="preserve">1/2" Gypsum Wall Board </t>
  </si>
  <si>
    <t xml:space="preserve">Fire/Smoke Sealant </t>
  </si>
  <si>
    <t>(Wall K1) Non Fire Rated, Non-Bearing Cmu Partition -8" Lightweight Concrete Block (7-5/8" Wide)</t>
  </si>
  <si>
    <t>(Wall L) 2 Hr. Rated (U 905), Non-Bearing Cmu Partition</t>
  </si>
  <si>
    <t>First Level</t>
  </si>
  <si>
    <t>(Wall A) Non-Fire Rated, Non-Bearing Partition</t>
  </si>
  <si>
    <t>3-1/2" Sound Attenuation Batt Insulation</t>
  </si>
  <si>
    <t xml:space="preserve">Fire Rated Sealant </t>
  </si>
  <si>
    <t>(Wall B) 1 Hr. Fire Rated (Ul Design No. U465) Non-Bearing Partition</t>
  </si>
  <si>
    <t>(Wall C) 2 Hr. Fire Rated (Ul Design No. U411) Non Bearing Partition</t>
  </si>
  <si>
    <t>(Wall D) Non-Bearing Partition, (Dimising Wall)</t>
  </si>
  <si>
    <t>6" Metal Studs @16" O.C.</t>
  </si>
  <si>
    <t>6" Metal Runner</t>
  </si>
  <si>
    <t>(Wall D1) Non-Bearing Partition, (Dimising Wall)</t>
  </si>
  <si>
    <t>(Wall F2) Non Fire Rated Furring Partition</t>
  </si>
  <si>
    <t>Second Level</t>
  </si>
  <si>
    <t>(Wall F) Non Fire Rated Furring Partition</t>
  </si>
  <si>
    <t>Third Level</t>
  </si>
  <si>
    <t>Forth Level</t>
  </si>
  <si>
    <t>Fire/Smoke Sealant</t>
  </si>
  <si>
    <t>Fifth Level</t>
  </si>
  <si>
    <t>Sixth Level</t>
  </si>
  <si>
    <t>(Wall A1) Non-Fire Rated, Non-Bearing Partition</t>
  </si>
  <si>
    <t>(Wall F5) Non-Fire Rated Furring Wall</t>
  </si>
  <si>
    <t>2-1/2" Metal Studs @16" O.C.</t>
  </si>
  <si>
    <t>5/8" Gypsum Wall Board</t>
  </si>
  <si>
    <t>2-1/2" Metal Runner</t>
  </si>
  <si>
    <t>(Wall F6) Non-Fire Rated Furring Wall</t>
  </si>
  <si>
    <t>1-5/8" Metal Studs @16" O.C.</t>
  </si>
  <si>
    <t xml:space="preserve">2-1/2" Sound Attenuation Batt Insulation </t>
  </si>
  <si>
    <t>1-5/8" Metal Runner</t>
  </si>
  <si>
    <t>(Wall F9) Non-Fire Rated Furring Wall</t>
  </si>
  <si>
    <t>(Wall G1) 1 Hr. Rated (Ul Design No. U417)</t>
  </si>
  <si>
    <t>Resilient Channels @16" O.C.</t>
  </si>
  <si>
    <t>6" Thick Sound Attenuation Batt Insulation</t>
  </si>
  <si>
    <t>Seventh Level</t>
  </si>
  <si>
    <t>(Wall F10) Non-Fire Rated Furring Wall</t>
  </si>
  <si>
    <t>(Wall F2) Non-Fire Rated Furring Wall</t>
  </si>
  <si>
    <t>(Wall F3) Non-Fire Rated Furring Wall</t>
  </si>
  <si>
    <t xml:space="preserve">5/8" Gypsum Wall Board  </t>
  </si>
  <si>
    <t>(Wall F7) Non-Fire Rated Furring Wall</t>
  </si>
  <si>
    <t>(Wall F8) Non-Fire Rated Furring Wall</t>
  </si>
  <si>
    <t>Fire/Smoke Sealant 2 Sides</t>
  </si>
  <si>
    <t>(Wall H) 1 Hr. Rated (Ul Design No. U415 System A), Non-Bearing Shaft Wall</t>
  </si>
  <si>
    <t>25 Guage, 4" Metal C-H Studs @16" O.C.</t>
  </si>
  <si>
    <t>1/2" Gypsum Wall Board</t>
  </si>
  <si>
    <t>1" Gypsum Wall Board Liner Panel</t>
  </si>
  <si>
    <t>Fire/Smoke Sealant 2 Sides Up And Down</t>
  </si>
  <si>
    <t>Firestop W/ U.L. (1) Hr. Firestop System</t>
  </si>
  <si>
    <t>Gypsum Wall Board Ceiling</t>
  </si>
  <si>
    <t>2x2 ACT Ceiling</t>
  </si>
  <si>
    <t>2x4 ACT Ceiling</t>
  </si>
  <si>
    <t>Ceiling</t>
  </si>
  <si>
    <t xml:space="preserve">Sub-Basement Level </t>
  </si>
  <si>
    <t>3-5/8" Metal Studs x 10' Track</t>
  </si>
  <si>
    <t>25 Guage C-H Studs x 10' Track</t>
  </si>
  <si>
    <t>3-5/8" Metal Studs x 15' Track</t>
  </si>
  <si>
    <t>6" Metal Studs x 15' Track</t>
  </si>
  <si>
    <t>25 Guage C-H Studs x 15' Track</t>
  </si>
  <si>
    <t>3-5/8" Metal Studs x 14' Track</t>
  </si>
  <si>
    <t>25 Guage C-H Studs x 14' Track</t>
  </si>
  <si>
    <t>3-5/8" Metal Studs x 13' Track</t>
  </si>
  <si>
    <t>6" Metal Studs x 13' Track</t>
  </si>
  <si>
    <t>2-1/2" Metal Studs x 13' Track</t>
  </si>
  <si>
    <t>25 Guage C-H Studs x 13' Track</t>
  </si>
  <si>
    <t>1-5/8" Metal Studs x 13' Track</t>
  </si>
  <si>
    <t>25 Guage, 4" Metal C-H Studs x 13' Track</t>
  </si>
  <si>
    <t>Resilient Channels x 13' Track</t>
  </si>
  <si>
    <t>Floor Wise Material Summary</t>
  </si>
  <si>
    <t>The Icon on Smithfield</t>
  </si>
  <si>
    <t>441 Smithfield Street Pittsburgh, PA 15222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</si>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</sst>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.00"/>
    <numFmt numFmtId="168" formatCode="_(&quot;$&quot;* #,##0.0_);_(&quot;$&quot;* \(#,##0.0\);_(&quot;$&quot;* &quot;-&quot;??_);_(@_)"/>
    <numFmt numFmtId="169" formatCode="&quot;$&quot;#,##0"/>
    <numFmt numFmtId="170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8" fontId="5" fillId="0" borderId="0" xfId="0" applyNumberFormat="1" applyFon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7" xfId="1" applyNumberFormat="1" applyFont="1" applyFill="1" applyBorder="1" applyAlignment="1">
      <alignment horizontal="left" vertical="top"/>
    </xf>
    <xf numFmtId="9" fontId="7" fillId="3" borderId="8" xfId="1" applyNumberFormat="1" applyFont="1" applyFill="1" applyBorder="1" applyAlignment="1">
      <alignment horizontal="left" vertical="top"/>
    </xf>
    <xf numFmtId="164" fontId="4" fillId="3" borderId="9" xfId="1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>
      <alignment horizontal="right" vertical="center"/>
    </xf>
    <xf numFmtId="9" fontId="7" fillId="3" borderId="11" xfId="1" applyNumberFormat="1" applyFont="1" applyFill="1" applyBorder="1" applyAlignment="1">
      <alignment horizontal="left" vertical="top"/>
    </xf>
    <xf numFmtId="9" fontId="7" fillId="3" borderId="12" xfId="1" applyNumberFormat="1" applyFont="1" applyFill="1" applyBorder="1" applyAlignment="1">
      <alignment horizontal="left" vertical="top"/>
    </xf>
    <xf numFmtId="164" fontId="4" fillId="3" borderId="13" xfId="1" applyNumberFormat="1" applyFont="1" applyFill="1" applyBorder="1" applyAlignment="1">
      <alignment horizontal="right" vertical="center"/>
    </xf>
    <xf numFmtId="9" fontId="7" fillId="3" borderId="14" xfId="1" applyNumberFormat="1" applyFont="1" applyFill="1" applyBorder="1" applyAlignment="1">
      <alignment horizontal="left" vertical="top"/>
    </xf>
    <xf numFmtId="9" fontId="7" fillId="3" borderId="15" xfId="1" applyNumberFormat="1" applyFont="1" applyFill="1" applyBorder="1" applyAlignment="1">
      <alignment horizontal="left" vertical="top"/>
    </xf>
    <xf numFmtId="164" fontId="4" fillId="3" borderId="16" xfId="1" applyNumberFormat="1" applyFont="1" applyFill="1" applyBorder="1" applyAlignment="1">
      <alignment horizontal="right" vertical="center"/>
    </xf>
    <xf numFmtId="164" fontId="4" fillId="3" borderId="17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justify" vertical="center"/>
    </xf>
    <xf numFmtId="165" fontId="10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/>
    <xf numFmtId="0" fontId="1" fillId="0" borderId="18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vertical="center"/>
    </xf>
    <xf numFmtId="165" fontId="5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168" fontId="5" fillId="0" borderId="19" xfId="0" applyNumberFormat="1" applyFont="1" applyBorder="1" applyAlignment="1">
      <alignment vertical="center"/>
    </xf>
    <xf numFmtId="0" fontId="0" fillId="0" borderId="20" xfId="0" applyBorder="1"/>
    <xf numFmtId="0" fontId="9" fillId="4" borderId="21" xfId="0" applyFont="1" applyFill="1" applyBorder="1" applyAlignment="1">
      <alignment vertical="top" wrapText="1"/>
    </xf>
    <xf numFmtId="165" fontId="5" fillId="4" borderId="22" xfId="0" applyNumberFormat="1" applyFont="1" applyFill="1" applyBorder="1" applyAlignment="1">
      <alignment horizontal="right" vertical="center"/>
    </xf>
    <xf numFmtId="9" fontId="5" fillId="4" borderId="22" xfId="0" applyNumberFormat="1" applyFont="1" applyFill="1" applyBorder="1" applyAlignment="1">
      <alignment vertical="center"/>
    </xf>
    <xf numFmtId="0" fontId="10" fillId="4" borderId="22" xfId="0" applyFont="1" applyFill="1" applyBorder="1" applyAlignment="1">
      <alignment horizontal="center" vertical="center"/>
    </xf>
    <xf numFmtId="168" fontId="5" fillId="4" borderId="22" xfId="0" applyNumberFormat="1" applyFont="1" applyFill="1" applyBorder="1" applyAlignment="1">
      <alignment vertical="center"/>
    </xf>
    <xf numFmtId="170" fontId="5" fillId="4" borderId="22" xfId="0" applyNumberFormat="1" applyFont="1" applyFill="1" applyBorder="1" applyAlignment="1">
      <alignment vertical="center"/>
    </xf>
    <xf numFmtId="0" fontId="0" fillId="4" borderId="22" xfId="0" applyFill="1" applyBorder="1"/>
    <xf numFmtId="0" fontId="0" fillId="4" borderId="23" xfId="0" applyFill="1" applyBorder="1"/>
    <xf numFmtId="0" fontId="1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top" wrapText="1"/>
    </xf>
    <xf numFmtId="170" fontId="5" fillId="0" borderId="19" xfId="0" applyNumberFormat="1" applyFont="1" applyBorder="1" applyAlignment="1">
      <alignment vertical="center"/>
    </xf>
    <xf numFmtId="0" fontId="0" fillId="0" borderId="25" xfId="0" applyBorder="1"/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/>
    <xf numFmtId="0" fontId="1" fillId="2" borderId="27" xfId="0" applyFont="1" applyFill="1" applyBorder="1"/>
    <xf numFmtId="1" fontId="5" fillId="0" borderId="28" xfId="0" applyNumberFormat="1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28" xfId="0" applyFont="1" applyBorder="1"/>
    <xf numFmtId="0" fontId="9" fillId="4" borderId="0" xfId="0" applyFont="1" applyFill="1" applyBorder="1" applyAlignment="1">
      <alignment horizontal="justify" vertical="center"/>
    </xf>
    <xf numFmtId="0" fontId="5" fillId="0" borderId="24" xfId="0" applyFont="1" applyBorder="1"/>
    <xf numFmtId="1" fontId="5" fillId="0" borderId="24" xfId="0" applyNumberFormat="1" applyFont="1" applyFill="1" applyBorder="1" applyAlignment="1">
      <alignment horizontal="center" vertical="top"/>
    </xf>
    <xf numFmtId="166" fontId="5" fillId="0" borderId="28" xfId="0" applyNumberFormat="1" applyFont="1" applyBorder="1"/>
    <xf numFmtId="166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9" xfId="0" applyBorder="1"/>
    <xf numFmtId="0" fontId="12" fillId="2" borderId="0" xfId="2" applyFill="1" applyBorder="1" applyAlignment="1">
      <alignment wrapText="1"/>
    </xf>
    <xf numFmtId="14" fontId="0" fillId="2" borderId="5" xfId="0" applyNumberFormat="1" applyFill="1" applyBorder="1" applyAlignment="1">
      <alignment horizontal="right" vertical="center"/>
    </xf>
    <xf numFmtId="0" fontId="0" fillId="2" borderId="0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pistorius@rhillconstructionll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56"/>
  <sheetViews>
    <sheetView showGridLines="0" tabSelected="1" zoomScale="85" zoomScaleNormal="85" workbookViewId="0">
      <pane ySplit="6" topLeftCell="A430" activePane="bottomLeft" state="frozen"/>
      <selection pane="bottomLeft" activeCell="E161" sqref="E161"/>
    </sheetView>
  </sheetViews>
  <sheetFormatPr defaultRowHeight="15" x14ac:dyDescent="0.25"/>
  <cols>
    <col min="1" max="1" width="9.140625" customWidth="1"/>
    <col min="2" max="2" width="46.5703125" style="19" customWidth="1"/>
    <col min="3" max="3" width="11.7109375" customWidth="1"/>
    <col min="4" max="4" width="10" bestFit="1" customWidth="1"/>
    <col min="5" max="5" width="10.5703125" bestFit="1" customWidth="1"/>
    <col min="6" max="6" width="5.85546875" bestFit="1" customWidth="1"/>
    <col min="7" max="7" width="10.85546875" bestFit="1" customWidth="1"/>
    <col min="8" max="8" width="16.5703125" bestFit="1" customWidth="1"/>
    <col min="9" max="9" width="9.85546875" customWidth="1"/>
    <col min="10" max="10" width="15.7109375" bestFit="1" customWidth="1"/>
  </cols>
  <sheetData>
    <row r="1" spans="1:10" ht="18.75" x14ac:dyDescent="0.3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x14ac:dyDescent="0.25">
      <c r="A2" s="68" t="s">
        <v>1</v>
      </c>
      <c r="B2" s="84" t="s">
        <v>113</v>
      </c>
      <c r="C2" s="25"/>
      <c r="D2" s="2"/>
      <c r="E2" s="2"/>
      <c r="F2" s="2"/>
      <c r="G2" s="25"/>
      <c r="H2" s="2"/>
      <c r="I2" s="3"/>
      <c r="J2" s="4"/>
    </row>
    <row r="3" spans="1:10" x14ac:dyDescent="0.25">
      <c r="A3" s="69" t="s">
        <v>2</v>
      </c>
      <c r="B3" s="1" t="s">
        <v>114</v>
      </c>
      <c r="C3" s="5" t="s">
        <v>3</v>
      </c>
      <c r="D3" s="2" t="s">
        <v>115</v>
      </c>
      <c r="E3" s="2"/>
      <c r="F3" s="2"/>
      <c r="G3" s="25"/>
      <c r="H3" s="2"/>
      <c r="I3" s="3"/>
      <c r="J3" s="4"/>
    </row>
    <row r="4" spans="1:10" x14ac:dyDescent="0.25">
      <c r="A4" s="69" t="s">
        <v>4</v>
      </c>
      <c r="B4" s="1" t="s">
        <v>115</v>
      </c>
      <c r="C4" s="5" t="s">
        <v>5</v>
      </c>
      <c r="D4" s="2" t="s">
        <v>115</v>
      </c>
      <c r="E4" s="2"/>
      <c r="F4" s="2"/>
      <c r="G4" s="25"/>
      <c r="H4" s="2"/>
      <c r="I4" s="3"/>
      <c r="J4" s="4"/>
    </row>
    <row r="5" spans="1:10" x14ac:dyDescent="0.25">
      <c r="A5" s="70" t="s">
        <v>6</v>
      </c>
      <c r="B5" s="82" t="s">
        <v>115</v>
      </c>
      <c r="C5" s="5" t="s">
        <v>7</v>
      </c>
      <c r="D5" s="83">
        <v>43355</v>
      </c>
      <c r="E5" s="6"/>
      <c r="F5" s="6"/>
      <c r="G5" s="2"/>
      <c r="H5" s="6"/>
      <c r="I5" s="3"/>
      <c r="J5" s="4"/>
    </row>
    <row r="6" spans="1:10" s="9" customFormat="1" x14ac:dyDescent="0.25">
      <c r="A6" s="7" t="s">
        <v>8</v>
      </c>
      <c r="B6" s="8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</row>
    <row r="7" spans="1:10" x14ac:dyDescent="0.25">
      <c r="A7" s="10"/>
      <c r="B7" s="11"/>
      <c r="C7" s="12"/>
      <c r="D7" s="12"/>
      <c r="E7" s="12"/>
      <c r="F7" s="12"/>
      <c r="G7" s="12"/>
      <c r="H7" s="12"/>
      <c r="I7" s="10"/>
      <c r="J7" s="10"/>
    </row>
    <row r="8" spans="1:10" ht="19.5" thickBot="1" x14ac:dyDescent="0.3">
      <c r="A8" s="85"/>
      <c r="B8" s="85"/>
      <c r="C8" s="85"/>
      <c r="D8" s="85"/>
      <c r="E8" s="85"/>
      <c r="F8" s="85"/>
      <c r="G8" s="85"/>
      <c r="H8" s="85"/>
      <c r="I8" s="85"/>
      <c r="J8" s="13">
        <f>SUM(H9:H487)</f>
        <v>0</v>
      </c>
    </row>
    <row r="9" spans="1:10" ht="16.5" thickBot="1" x14ac:dyDescent="0.3">
      <c r="A9" s="50"/>
      <c r="B9" s="56" t="s">
        <v>25</v>
      </c>
      <c r="C9" s="57"/>
      <c r="D9" s="58"/>
      <c r="E9" s="57"/>
      <c r="F9" s="59"/>
      <c r="G9" s="60"/>
      <c r="H9" s="61"/>
      <c r="I9" s="62"/>
      <c r="J9" s="63"/>
    </row>
    <row r="10" spans="1:10" ht="30" x14ac:dyDescent="0.25">
      <c r="A10" s="7"/>
      <c r="B10" s="46" t="s">
        <v>26</v>
      </c>
      <c r="C10" s="14"/>
      <c r="D10" s="42"/>
      <c r="E10" s="14"/>
      <c r="F10" s="43"/>
      <c r="G10" s="44"/>
      <c r="H10" s="45"/>
      <c r="I10" s="55"/>
      <c r="J10" s="55"/>
    </row>
    <row r="11" spans="1:10" ht="15.75" x14ac:dyDescent="0.25">
      <c r="A11" s="7"/>
      <c r="B11" s="47" t="s">
        <v>27</v>
      </c>
      <c r="C11" s="41">
        <v>87</v>
      </c>
      <c r="D11" s="42">
        <v>0.1</v>
      </c>
      <c r="E11" s="14">
        <f t="shared" ref="E11:E17" si="0">C11*(1+D11)</f>
        <v>95.7</v>
      </c>
      <c r="F11" s="43" t="s">
        <v>18</v>
      </c>
      <c r="G11" s="44"/>
      <c r="H11" s="45">
        <f t="shared" ref="H11:H17" si="1">G11*E11</f>
        <v>0</v>
      </c>
      <c r="I11" s="18"/>
      <c r="J11" s="18"/>
    </row>
    <row r="12" spans="1:10" ht="15.75" x14ac:dyDescent="0.25">
      <c r="A12" s="7"/>
      <c r="B12" s="47" t="s">
        <v>28</v>
      </c>
      <c r="C12" s="41">
        <v>348</v>
      </c>
      <c r="D12" s="42">
        <v>0.1</v>
      </c>
      <c r="E12" s="14">
        <f t="shared" si="0"/>
        <v>382.8</v>
      </c>
      <c r="F12" s="43" t="s">
        <v>18</v>
      </c>
      <c r="G12" s="44"/>
      <c r="H12" s="45">
        <f t="shared" si="1"/>
        <v>0</v>
      </c>
      <c r="I12" s="18"/>
      <c r="J12" s="18"/>
    </row>
    <row r="13" spans="1:10" ht="15.75" x14ac:dyDescent="0.25">
      <c r="A13" s="7"/>
      <c r="B13" s="47" t="s">
        <v>29</v>
      </c>
      <c r="C13" s="41">
        <v>87</v>
      </c>
      <c r="D13" s="42">
        <v>0.1</v>
      </c>
      <c r="E13" s="14">
        <f t="shared" si="0"/>
        <v>95.7</v>
      </c>
      <c r="F13" s="43" t="s">
        <v>18</v>
      </c>
      <c r="G13" s="44"/>
      <c r="H13" s="45">
        <f t="shared" si="1"/>
        <v>0</v>
      </c>
      <c r="I13" s="18"/>
      <c r="J13" s="18"/>
    </row>
    <row r="14" spans="1:10" ht="15.75" x14ac:dyDescent="0.25">
      <c r="A14" s="7"/>
      <c r="B14" s="47" t="s">
        <v>30</v>
      </c>
      <c r="C14" s="41">
        <v>18</v>
      </c>
      <c r="D14" s="42">
        <v>0.1</v>
      </c>
      <c r="E14" s="14">
        <f t="shared" si="0"/>
        <v>19.8</v>
      </c>
      <c r="F14" s="43" t="s">
        <v>19</v>
      </c>
      <c r="G14" s="44"/>
      <c r="H14" s="45">
        <f t="shared" si="1"/>
        <v>0</v>
      </c>
      <c r="I14" s="18"/>
      <c r="J14" s="18"/>
    </row>
    <row r="15" spans="1:10" ht="15.75" x14ac:dyDescent="0.25">
      <c r="A15" s="7"/>
      <c r="B15" s="47" t="s">
        <v>31</v>
      </c>
      <c r="C15" s="41">
        <v>26</v>
      </c>
      <c r="D15" s="42">
        <v>0.1</v>
      </c>
      <c r="E15" s="14">
        <f t="shared" si="0"/>
        <v>28.6</v>
      </c>
      <c r="F15" s="43" t="s">
        <v>19</v>
      </c>
      <c r="G15" s="44"/>
      <c r="H15" s="45">
        <f t="shared" si="1"/>
        <v>0</v>
      </c>
      <c r="I15" s="18"/>
      <c r="J15" s="18"/>
    </row>
    <row r="16" spans="1:10" ht="15.75" x14ac:dyDescent="0.25">
      <c r="A16" s="7"/>
      <c r="B16" s="47" t="s">
        <v>32</v>
      </c>
      <c r="C16" s="41">
        <v>18</v>
      </c>
      <c r="D16" s="42">
        <v>0.1</v>
      </c>
      <c r="E16" s="14">
        <f t="shared" si="0"/>
        <v>19.8</v>
      </c>
      <c r="F16" s="43" t="s">
        <v>19</v>
      </c>
      <c r="G16" s="44"/>
      <c r="H16" s="45">
        <f t="shared" si="1"/>
        <v>0</v>
      </c>
      <c r="I16" s="18"/>
      <c r="J16" s="18"/>
    </row>
    <row r="17" spans="1:10" ht="15.75" x14ac:dyDescent="0.25">
      <c r="A17" s="7"/>
      <c r="B17" s="47" t="s">
        <v>33</v>
      </c>
      <c r="C17" s="41">
        <v>36</v>
      </c>
      <c r="D17" s="42">
        <v>0.1</v>
      </c>
      <c r="E17" s="14">
        <f t="shared" si="0"/>
        <v>39.6</v>
      </c>
      <c r="F17" s="43" t="s">
        <v>19</v>
      </c>
      <c r="G17" s="44"/>
      <c r="H17" s="45">
        <f t="shared" si="1"/>
        <v>0</v>
      </c>
      <c r="I17" s="18"/>
      <c r="J17" s="18"/>
    </row>
    <row r="18" spans="1:10" ht="15.75" x14ac:dyDescent="0.25">
      <c r="A18" s="7"/>
      <c r="B18" t="s">
        <v>21</v>
      </c>
      <c r="D18" s="42"/>
      <c r="E18" s="14"/>
      <c r="F18" s="43"/>
      <c r="G18" s="44"/>
      <c r="H18" s="45"/>
      <c r="I18" s="18"/>
      <c r="J18" s="18"/>
    </row>
    <row r="19" spans="1:10" ht="15.75" x14ac:dyDescent="0.25">
      <c r="A19" s="7"/>
      <c r="B19" s="46" t="s">
        <v>34</v>
      </c>
      <c r="C19" s="14"/>
      <c r="D19" s="42"/>
      <c r="E19" s="14"/>
      <c r="F19" s="43"/>
      <c r="G19" s="44"/>
      <c r="H19" s="45"/>
      <c r="I19" s="18"/>
      <c r="J19" s="18"/>
    </row>
    <row r="20" spans="1:10" ht="15.75" x14ac:dyDescent="0.25">
      <c r="A20" s="7"/>
      <c r="B20" s="47" t="s">
        <v>27</v>
      </c>
      <c r="C20" s="41">
        <v>213</v>
      </c>
      <c r="D20" s="42">
        <v>0.1</v>
      </c>
      <c r="E20" s="14">
        <f t="shared" ref="E20:E24" si="2">C20*(1+D20)</f>
        <v>234.3</v>
      </c>
      <c r="F20" s="43" t="s">
        <v>18</v>
      </c>
      <c r="G20" s="44"/>
      <c r="H20" s="45">
        <f t="shared" ref="H20:H24" si="3">G20*E20</f>
        <v>0</v>
      </c>
      <c r="I20" s="18"/>
      <c r="J20" s="18"/>
    </row>
    <row r="21" spans="1:10" ht="15.75" x14ac:dyDescent="0.25">
      <c r="A21" s="7"/>
      <c r="B21" s="47" t="s">
        <v>28</v>
      </c>
      <c r="C21" s="41">
        <v>213</v>
      </c>
      <c r="D21" s="42">
        <v>0.1</v>
      </c>
      <c r="E21" s="14">
        <f t="shared" si="2"/>
        <v>234.3</v>
      </c>
      <c r="F21" s="43" t="s">
        <v>18</v>
      </c>
      <c r="G21" s="44"/>
      <c r="H21" s="45">
        <f t="shared" si="3"/>
        <v>0</v>
      </c>
      <c r="I21" s="18"/>
      <c r="J21" s="18"/>
    </row>
    <row r="22" spans="1:10" ht="15.75" x14ac:dyDescent="0.25">
      <c r="A22" s="7"/>
      <c r="B22" s="47" t="s">
        <v>29</v>
      </c>
      <c r="C22" s="41">
        <v>213</v>
      </c>
      <c r="D22" s="42">
        <v>0.1</v>
      </c>
      <c r="E22" s="14">
        <f t="shared" si="2"/>
        <v>234.3</v>
      </c>
      <c r="F22" s="43" t="s">
        <v>18</v>
      </c>
      <c r="G22" s="44"/>
      <c r="H22" s="45">
        <f t="shared" si="3"/>
        <v>0</v>
      </c>
      <c r="I22" s="18"/>
      <c r="J22" s="18"/>
    </row>
    <row r="23" spans="1:10" ht="15.75" x14ac:dyDescent="0.25">
      <c r="A23" s="7"/>
      <c r="B23" s="47" t="s">
        <v>30</v>
      </c>
      <c r="C23" s="41">
        <v>42</v>
      </c>
      <c r="D23" s="42">
        <v>0.1</v>
      </c>
      <c r="E23" s="14">
        <f t="shared" si="2"/>
        <v>46.2</v>
      </c>
      <c r="F23" s="43" t="s">
        <v>19</v>
      </c>
      <c r="G23" s="44"/>
      <c r="H23" s="45">
        <f t="shared" si="3"/>
        <v>0</v>
      </c>
      <c r="I23" s="18"/>
      <c r="J23" s="18"/>
    </row>
    <row r="24" spans="1:10" ht="15.75" x14ac:dyDescent="0.25">
      <c r="A24" s="7"/>
      <c r="B24" s="47" t="s">
        <v>33</v>
      </c>
      <c r="C24" s="41">
        <v>42</v>
      </c>
      <c r="D24" s="42">
        <v>0.1</v>
      </c>
      <c r="E24" s="14">
        <f t="shared" si="2"/>
        <v>46.2</v>
      </c>
      <c r="F24" s="43" t="s">
        <v>19</v>
      </c>
      <c r="G24" s="44"/>
      <c r="H24" s="45">
        <f t="shared" si="3"/>
        <v>0</v>
      </c>
      <c r="I24" s="18"/>
      <c r="J24" s="18"/>
    </row>
    <row r="25" spans="1:10" ht="15.75" x14ac:dyDescent="0.25">
      <c r="A25" s="7"/>
      <c r="B25" t="s">
        <v>21</v>
      </c>
      <c r="D25" s="42"/>
      <c r="E25" s="14"/>
      <c r="F25" s="43"/>
      <c r="G25" s="44"/>
      <c r="H25" s="45"/>
      <c r="I25" s="18"/>
      <c r="J25" s="18"/>
    </row>
    <row r="26" spans="1:10" ht="45" x14ac:dyDescent="0.25">
      <c r="A26" s="7"/>
      <c r="B26" s="46" t="s">
        <v>35</v>
      </c>
      <c r="C26" s="14"/>
      <c r="D26" s="42"/>
      <c r="E26" s="14"/>
      <c r="F26" s="43"/>
      <c r="G26" s="44"/>
      <c r="H26" s="45"/>
      <c r="I26" s="18"/>
      <c r="J26" s="18"/>
    </row>
    <row r="27" spans="1:10" ht="15.75" x14ac:dyDescent="0.25">
      <c r="A27" s="7"/>
      <c r="B27" s="47" t="s">
        <v>36</v>
      </c>
      <c r="C27" s="41">
        <v>99</v>
      </c>
      <c r="D27" s="42">
        <v>0.1</v>
      </c>
      <c r="E27" s="14">
        <f>C27*(1+D27)</f>
        <v>108.9</v>
      </c>
      <c r="F27" s="43" t="s">
        <v>19</v>
      </c>
      <c r="G27" s="44"/>
      <c r="H27" s="45">
        <f>G27*E27</f>
        <v>0</v>
      </c>
      <c r="I27" s="18"/>
      <c r="J27" s="18"/>
    </row>
    <row r="28" spans="1:10" ht="15.75" x14ac:dyDescent="0.25">
      <c r="A28" s="7"/>
      <c r="B28" s="46" t="s">
        <v>21</v>
      </c>
      <c r="C28" s="14"/>
      <c r="D28" s="42"/>
      <c r="E28" s="14"/>
      <c r="F28" s="43"/>
      <c r="G28" s="44"/>
      <c r="H28" s="45"/>
      <c r="I28" s="18"/>
      <c r="J28" s="18"/>
    </row>
    <row r="29" spans="1:10" ht="30" x14ac:dyDescent="0.25">
      <c r="A29" s="7"/>
      <c r="B29" s="46" t="s">
        <v>37</v>
      </c>
      <c r="C29" s="14"/>
      <c r="D29" s="42"/>
      <c r="E29" s="14"/>
      <c r="F29" s="43"/>
      <c r="G29" s="44"/>
      <c r="H29" s="45"/>
      <c r="I29" s="18"/>
      <c r="J29" s="18"/>
    </row>
    <row r="30" spans="1:10" ht="15.75" x14ac:dyDescent="0.25">
      <c r="A30" s="7"/>
      <c r="B30" s="47" t="s">
        <v>38</v>
      </c>
      <c r="C30" s="41">
        <v>208</v>
      </c>
      <c r="D30" s="42">
        <v>0.1</v>
      </c>
      <c r="E30" s="14">
        <f>C30*(1+D30)</f>
        <v>228.8</v>
      </c>
      <c r="F30" s="43" t="s">
        <v>19</v>
      </c>
      <c r="G30" s="44"/>
      <c r="H30" s="45">
        <f>G30*E30</f>
        <v>0</v>
      </c>
      <c r="I30" s="18"/>
      <c r="J30" s="18"/>
    </row>
    <row r="31" spans="1:10" ht="16.5" thickBot="1" x14ac:dyDescent="0.3">
      <c r="A31" s="7"/>
      <c r="B31" s="48" t="s">
        <v>21</v>
      </c>
      <c r="C31" s="14"/>
      <c r="D31" s="42"/>
      <c r="E31" s="14"/>
      <c r="F31" s="43"/>
      <c r="G31" s="44"/>
      <c r="H31" s="45"/>
      <c r="I31" s="18"/>
      <c r="J31" s="18"/>
    </row>
    <row r="32" spans="1:10" ht="16.5" thickBot="1" x14ac:dyDescent="0.3">
      <c r="A32" s="50"/>
      <c r="B32" s="56" t="s">
        <v>39</v>
      </c>
      <c r="C32" s="57"/>
      <c r="D32" s="58"/>
      <c r="E32" s="57"/>
      <c r="F32" s="59"/>
      <c r="G32" s="60"/>
      <c r="H32" s="61"/>
      <c r="I32" s="62"/>
      <c r="J32" s="63"/>
    </row>
    <row r="33" spans="1:10" ht="30" x14ac:dyDescent="0.25">
      <c r="A33" s="7"/>
      <c r="B33" s="46" t="s">
        <v>26</v>
      </c>
      <c r="C33" s="14"/>
      <c r="D33" s="42"/>
      <c r="E33" s="14"/>
      <c r="F33" s="43"/>
      <c r="G33" s="44"/>
      <c r="H33" s="45"/>
      <c r="I33" s="18"/>
      <c r="J33" s="18"/>
    </row>
    <row r="34" spans="1:10" ht="15.75" x14ac:dyDescent="0.25">
      <c r="A34" s="7"/>
      <c r="B34" s="47" t="s">
        <v>27</v>
      </c>
      <c r="C34" s="41">
        <v>108</v>
      </c>
      <c r="D34" s="42">
        <v>0.1</v>
      </c>
      <c r="E34" s="14">
        <f t="shared" ref="E34:E40" si="4">C34*(1+D34)</f>
        <v>118.80000000000001</v>
      </c>
      <c r="F34" s="43" t="s">
        <v>18</v>
      </c>
      <c r="G34" s="44"/>
      <c r="H34" s="45">
        <f t="shared" ref="H34:H40" si="5">G34*E34</f>
        <v>0</v>
      </c>
      <c r="I34" s="18"/>
      <c r="J34" s="18"/>
    </row>
    <row r="35" spans="1:10" ht="15.75" x14ac:dyDescent="0.25">
      <c r="A35" s="7"/>
      <c r="B35" s="47" t="s">
        <v>28</v>
      </c>
      <c r="C35" s="41">
        <v>432</v>
      </c>
      <c r="D35" s="42">
        <v>0.1</v>
      </c>
      <c r="E35" s="14">
        <f t="shared" si="4"/>
        <v>475.20000000000005</v>
      </c>
      <c r="F35" s="43" t="s">
        <v>18</v>
      </c>
      <c r="G35" s="44"/>
      <c r="H35" s="45">
        <f t="shared" si="5"/>
        <v>0</v>
      </c>
      <c r="I35" s="18"/>
      <c r="J35" s="18"/>
    </row>
    <row r="36" spans="1:10" ht="15.75" x14ac:dyDescent="0.25">
      <c r="A36" s="7"/>
      <c r="B36" s="47" t="s">
        <v>29</v>
      </c>
      <c r="C36" s="41">
        <v>108</v>
      </c>
      <c r="D36" s="42">
        <v>0.1</v>
      </c>
      <c r="E36" s="14">
        <f t="shared" si="4"/>
        <v>118.80000000000001</v>
      </c>
      <c r="F36" s="43" t="s">
        <v>18</v>
      </c>
      <c r="G36" s="44"/>
      <c r="H36" s="45">
        <f t="shared" si="5"/>
        <v>0</v>
      </c>
      <c r="I36" s="18"/>
      <c r="J36" s="18"/>
    </row>
    <row r="37" spans="1:10" ht="15.75" x14ac:dyDescent="0.25">
      <c r="A37" s="7"/>
      <c r="B37" s="47" t="s">
        <v>30</v>
      </c>
      <c r="C37" s="41">
        <v>23</v>
      </c>
      <c r="D37" s="42">
        <v>0.1</v>
      </c>
      <c r="E37" s="14">
        <f t="shared" si="4"/>
        <v>25.3</v>
      </c>
      <c r="F37" s="43" t="s">
        <v>19</v>
      </c>
      <c r="G37" s="44"/>
      <c r="H37" s="45">
        <f t="shared" si="5"/>
        <v>0</v>
      </c>
      <c r="I37" s="18"/>
      <c r="J37" s="18"/>
    </row>
    <row r="38" spans="1:10" ht="15.75" x14ac:dyDescent="0.25">
      <c r="A38" s="7"/>
      <c r="B38" s="47" t="s">
        <v>31</v>
      </c>
      <c r="C38" s="41">
        <v>12</v>
      </c>
      <c r="D38" s="42">
        <v>0.1</v>
      </c>
      <c r="E38" s="14">
        <f t="shared" si="4"/>
        <v>13.200000000000001</v>
      </c>
      <c r="F38" s="43" t="s">
        <v>19</v>
      </c>
      <c r="G38" s="44"/>
      <c r="H38" s="45">
        <f t="shared" si="5"/>
        <v>0</v>
      </c>
      <c r="I38" s="18"/>
      <c r="J38" s="18"/>
    </row>
    <row r="39" spans="1:10" ht="15.75" x14ac:dyDescent="0.25">
      <c r="A39" s="7"/>
      <c r="B39" s="47" t="s">
        <v>32</v>
      </c>
      <c r="C39" s="41">
        <v>12</v>
      </c>
      <c r="D39" s="42">
        <v>0.1</v>
      </c>
      <c r="E39" s="14">
        <f t="shared" si="4"/>
        <v>13.200000000000001</v>
      </c>
      <c r="F39" s="43" t="s">
        <v>19</v>
      </c>
      <c r="G39" s="44"/>
      <c r="H39" s="45">
        <f t="shared" si="5"/>
        <v>0</v>
      </c>
      <c r="I39" s="18"/>
      <c r="J39" s="18"/>
    </row>
    <row r="40" spans="1:10" ht="15.75" x14ac:dyDescent="0.25">
      <c r="A40" s="7"/>
      <c r="B40" s="47" t="s">
        <v>33</v>
      </c>
      <c r="C40" s="41">
        <v>26</v>
      </c>
      <c r="D40" s="42">
        <v>0.1</v>
      </c>
      <c r="E40" s="14">
        <f t="shared" si="4"/>
        <v>28.6</v>
      </c>
      <c r="F40" s="43" t="s">
        <v>19</v>
      </c>
      <c r="G40" s="44"/>
      <c r="H40" s="45">
        <f t="shared" si="5"/>
        <v>0</v>
      </c>
      <c r="I40" s="18"/>
      <c r="J40" s="18"/>
    </row>
    <row r="41" spans="1:10" ht="15.75" x14ac:dyDescent="0.25">
      <c r="A41" s="7"/>
      <c r="B41" t="s">
        <v>21</v>
      </c>
      <c r="D41" s="42"/>
      <c r="E41" s="14"/>
      <c r="F41" s="43"/>
      <c r="G41" s="44"/>
      <c r="H41" s="45"/>
      <c r="I41" s="18"/>
      <c r="J41" s="18"/>
    </row>
    <row r="42" spans="1:10" ht="30" x14ac:dyDescent="0.25">
      <c r="A42" s="7"/>
      <c r="B42" s="46" t="s">
        <v>40</v>
      </c>
      <c r="C42" s="14"/>
      <c r="D42" s="42"/>
      <c r="E42" s="14"/>
      <c r="F42" s="43"/>
      <c r="G42" s="44"/>
      <c r="H42" s="45"/>
      <c r="I42" s="18"/>
      <c r="J42" s="18"/>
    </row>
    <row r="43" spans="1:10" ht="15.75" x14ac:dyDescent="0.25">
      <c r="A43" s="7"/>
      <c r="B43" s="47" t="s">
        <v>41</v>
      </c>
      <c r="C43" s="41">
        <v>111</v>
      </c>
      <c r="D43" s="42">
        <v>0.1</v>
      </c>
      <c r="E43" s="14">
        <f t="shared" ref="E43:E48" si="6">C43*(1+D43)</f>
        <v>122.10000000000001</v>
      </c>
      <c r="F43" s="43" t="s">
        <v>18</v>
      </c>
      <c r="G43" s="44"/>
      <c r="H43" s="45">
        <f t="shared" ref="H43:H48" si="7">G43*E43</f>
        <v>0</v>
      </c>
      <c r="I43" s="18"/>
      <c r="J43" s="18"/>
    </row>
    <row r="44" spans="1:10" ht="15.75" x14ac:dyDescent="0.25">
      <c r="A44" s="7"/>
      <c r="B44" s="47" t="s">
        <v>42</v>
      </c>
      <c r="C44" s="41">
        <v>111</v>
      </c>
      <c r="D44" s="42">
        <v>0.1</v>
      </c>
      <c r="E44" s="14">
        <f t="shared" si="6"/>
        <v>122.10000000000001</v>
      </c>
      <c r="F44" s="43" t="s">
        <v>18</v>
      </c>
      <c r="G44" s="44"/>
      <c r="H44" s="45">
        <f t="shared" si="7"/>
        <v>0</v>
      </c>
      <c r="I44" s="18"/>
      <c r="J44" s="18"/>
    </row>
    <row r="45" spans="1:10" ht="15.75" x14ac:dyDescent="0.25">
      <c r="A45" s="7"/>
      <c r="B45" s="47" t="s">
        <v>43</v>
      </c>
      <c r="C45" s="41">
        <v>111</v>
      </c>
      <c r="D45" s="42">
        <v>0.1</v>
      </c>
      <c r="E45" s="14">
        <f t="shared" si="6"/>
        <v>122.10000000000001</v>
      </c>
      <c r="F45" s="43" t="s">
        <v>18</v>
      </c>
      <c r="G45" s="44"/>
      <c r="H45" s="45">
        <f t="shared" si="7"/>
        <v>0</v>
      </c>
      <c r="I45" s="18"/>
      <c r="J45" s="18"/>
    </row>
    <row r="46" spans="1:10" ht="15.75" x14ac:dyDescent="0.25">
      <c r="A46" s="7"/>
      <c r="B46" s="47" t="s">
        <v>44</v>
      </c>
      <c r="C46" s="41">
        <v>222</v>
      </c>
      <c r="D46" s="42">
        <v>0.1</v>
      </c>
      <c r="E46" s="14">
        <f t="shared" si="6"/>
        <v>244.20000000000002</v>
      </c>
      <c r="F46" s="43" t="s">
        <v>18</v>
      </c>
      <c r="G46" s="44"/>
      <c r="H46" s="45">
        <f t="shared" si="7"/>
        <v>0</v>
      </c>
      <c r="I46" s="18"/>
      <c r="J46" s="18"/>
    </row>
    <row r="47" spans="1:10" ht="15.75" x14ac:dyDescent="0.25">
      <c r="A47" s="7"/>
      <c r="B47" s="47" t="s">
        <v>45</v>
      </c>
      <c r="C47" s="41">
        <v>24</v>
      </c>
      <c r="D47" s="42">
        <v>0.1</v>
      </c>
      <c r="E47" s="14">
        <f t="shared" si="6"/>
        <v>26.400000000000002</v>
      </c>
      <c r="F47" s="43" t="s">
        <v>19</v>
      </c>
      <c r="G47" s="44"/>
      <c r="H47" s="45">
        <f t="shared" si="7"/>
        <v>0</v>
      </c>
      <c r="I47" s="18"/>
      <c r="J47" s="18"/>
    </row>
    <row r="48" spans="1:10" ht="15.75" x14ac:dyDescent="0.25">
      <c r="A48" s="7"/>
      <c r="B48" s="47" t="s">
        <v>33</v>
      </c>
      <c r="C48" s="41">
        <v>24</v>
      </c>
      <c r="D48" s="42">
        <v>0.1</v>
      </c>
      <c r="E48" s="14">
        <f t="shared" si="6"/>
        <v>26.400000000000002</v>
      </c>
      <c r="F48" s="43" t="s">
        <v>19</v>
      </c>
      <c r="G48" s="44"/>
      <c r="H48" s="45">
        <f t="shared" si="7"/>
        <v>0</v>
      </c>
      <c r="I48" s="18"/>
      <c r="J48" s="18"/>
    </row>
    <row r="49" spans="1:10" ht="15.75" x14ac:dyDescent="0.25">
      <c r="A49" s="7"/>
      <c r="B49" s="47" t="s">
        <v>21</v>
      </c>
      <c r="C49" s="41"/>
      <c r="D49" s="42"/>
      <c r="E49" s="14"/>
      <c r="F49" s="43"/>
      <c r="G49" s="44"/>
      <c r="H49" s="45"/>
      <c r="I49" s="18"/>
      <c r="J49" s="18"/>
    </row>
    <row r="50" spans="1:10" ht="15.75" x14ac:dyDescent="0.25">
      <c r="A50" s="7"/>
      <c r="B50" s="46" t="s">
        <v>34</v>
      </c>
      <c r="C50" s="14"/>
      <c r="D50" s="42"/>
      <c r="E50" s="14"/>
      <c r="F50" s="43"/>
      <c r="G50" s="44"/>
      <c r="H50" s="45"/>
      <c r="I50" s="18"/>
      <c r="J50" s="18"/>
    </row>
    <row r="51" spans="1:10" ht="15.75" x14ac:dyDescent="0.25">
      <c r="A51" s="7"/>
      <c r="B51" s="47" t="s">
        <v>27</v>
      </c>
      <c r="C51" s="41">
        <v>245</v>
      </c>
      <c r="D51" s="42">
        <v>0.1</v>
      </c>
      <c r="E51" s="14">
        <f t="shared" ref="E51:E55" si="8">C51*(1+D51)</f>
        <v>269.5</v>
      </c>
      <c r="F51" s="43" t="s">
        <v>18</v>
      </c>
      <c r="G51" s="44"/>
      <c r="H51" s="45">
        <f t="shared" ref="H51:H55" si="9">G51*E51</f>
        <v>0</v>
      </c>
      <c r="I51" s="18"/>
      <c r="J51" s="18"/>
    </row>
    <row r="52" spans="1:10" ht="15.75" x14ac:dyDescent="0.25">
      <c r="A52" s="7"/>
      <c r="B52" s="47" t="s">
        <v>28</v>
      </c>
      <c r="C52" s="41">
        <v>245</v>
      </c>
      <c r="D52" s="42">
        <v>0.1</v>
      </c>
      <c r="E52" s="14">
        <f t="shared" si="8"/>
        <v>269.5</v>
      </c>
      <c r="F52" s="43" t="s">
        <v>18</v>
      </c>
      <c r="G52" s="44"/>
      <c r="H52" s="45">
        <f t="shared" si="9"/>
        <v>0</v>
      </c>
      <c r="I52" s="18"/>
      <c r="J52" s="18"/>
    </row>
    <row r="53" spans="1:10" ht="15.75" x14ac:dyDescent="0.25">
      <c r="A53" s="7"/>
      <c r="B53" s="47" t="s">
        <v>29</v>
      </c>
      <c r="C53" s="41">
        <v>245</v>
      </c>
      <c r="D53" s="42">
        <v>0.1</v>
      </c>
      <c r="E53" s="14">
        <f t="shared" si="8"/>
        <v>269.5</v>
      </c>
      <c r="F53" s="43" t="s">
        <v>18</v>
      </c>
      <c r="G53" s="44"/>
      <c r="H53" s="45">
        <f t="shared" si="9"/>
        <v>0</v>
      </c>
      <c r="I53" s="18"/>
      <c r="J53" s="18"/>
    </row>
    <row r="54" spans="1:10" ht="15.75" x14ac:dyDescent="0.25">
      <c r="A54" s="7"/>
      <c r="B54" s="47" t="s">
        <v>30</v>
      </c>
      <c r="C54" s="41">
        <v>48</v>
      </c>
      <c r="D54" s="42">
        <v>0.1</v>
      </c>
      <c r="E54" s="14">
        <f t="shared" si="8"/>
        <v>52.800000000000004</v>
      </c>
      <c r="F54" s="43" t="s">
        <v>19</v>
      </c>
      <c r="G54" s="44"/>
      <c r="H54" s="45">
        <f t="shared" si="9"/>
        <v>0</v>
      </c>
      <c r="I54" s="18"/>
      <c r="J54" s="18"/>
    </row>
    <row r="55" spans="1:10" ht="15.75" x14ac:dyDescent="0.25">
      <c r="A55" s="7"/>
      <c r="B55" s="47" t="s">
        <v>33</v>
      </c>
      <c r="C55" s="41">
        <v>48</v>
      </c>
      <c r="D55" s="42">
        <v>0.1</v>
      </c>
      <c r="E55" s="14">
        <f t="shared" si="8"/>
        <v>52.800000000000004</v>
      </c>
      <c r="F55" s="43" t="s">
        <v>19</v>
      </c>
      <c r="G55" s="44"/>
      <c r="H55" s="45">
        <f t="shared" si="9"/>
        <v>0</v>
      </c>
      <c r="I55" s="18"/>
      <c r="J55" s="18"/>
    </row>
    <row r="56" spans="1:10" ht="15.75" x14ac:dyDescent="0.25">
      <c r="A56" s="7"/>
      <c r="B56" s="47" t="s">
        <v>21</v>
      </c>
      <c r="C56" s="41"/>
      <c r="D56" s="42"/>
      <c r="E56" s="14"/>
      <c r="F56" s="43"/>
      <c r="G56" s="44"/>
      <c r="H56" s="45"/>
      <c r="I56" s="18"/>
      <c r="J56" s="18"/>
    </row>
    <row r="57" spans="1:10" ht="45" x14ac:dyDescent="0.25">
      <c r="A57" s="7"/>
      <c r="B57" s="46" t="s">
        <v>35</v>
      </c>
      <c r="C57" s="14"/>
      <c r="D57" s="42"/>
      <c r="E57" s="14"/>
      <c r="F57" s="43"/>
      <c r="G57" s="44"/>
      <c r="H57" s="45"/>
      <c r="I57" s="18"/>
      <c r="J57" s="18"/>
    </row>
    <row r="58" spans="1:10" ht="15.75" x14ac:dyDescent="0.25">
      <c r="A58" s="7"/>
      <c r="B58" s="47" t="s">
        <v>36</v>
      </c>
      <c r="C58" s="41">
        <v>121</v>
      </c>
      <c r="D58" s="42">
        <v>0.1</v>
      </c>
      <c r="E58" s="14">
        <f>C58*(1+D58)</f>
        <v>133.10000000000002</v>
      </c>
      <c r="F58" s="43" t="s">
        <v>19</v>
      </c>
      <c r="G58" s="44"/>
      <c r="H58" s="45">
        <f>G58*E58</f>
        <v>0</v>
      </c>
      <c r="I58" s="18"/>
      <c r="J58" s="18"/>
    </row>
    <row r="59" spans="1:10" ht="15.75" x14ac:dyDescent="0.25">
      <c r="A59" s="7"/>
      <c r="B59" t="s">
        <v>21</v>
      </c>
      <c r="D59" s="42"/>
      <c r="E59" s="14"/>
      <c r="F59" s="43"/>
      <c r="G59" s="44"/>
      <c r="H59" s="45"/>
      <c r="I59" s="18"/>
      <c r="J59" s="18"/>
    </row>
    <row r="60" spans="1:10" ht="45" x14ac:dyDescent="0.25">
      <c r="A60" s="7"/>
      <c r="B60" s="46" t="s">
        <v>46</v>
      </c>
      <c r="C60" s="14"/>
      <c r="D60" s="42"/>
      <c r="E60" s="14"/>
      <c r="F60" s="43"/>
      <c r="G60" s="44"/>
      <c r="H60" s="45"/>
      <c r="I60" s="18"/>
      <c r="J60" s="18"/>
    </row>
    <row r="61" spans="1:10" ht="15.75" x14ac:dyDescent="0.25">
      <c r="A61" s="7"/>
      <c r="B61" s="47" t="s">
        <v>36</v>
      </c>
      <c r="C61" s="41">
        <v>274</v>
      </c>
      <c r="D61" s="42">
        <v>0.1</v>
      </c>
      <c r="E61" s="14">
        <f>C61*(1+D61)</f>
        <v>301.40000000000003</v>
      </c>
      <c r="F61" s="43" t="s">
        <v>19</v>
      </c>
      <c r="G61" s="44"/>
      <c r="H61" s="45">
        <f>G61*E61</f>
        <v>0</v>
      </c>
      <c r="I61" s="18"/>
      <c r="J61" s="18"/>
    </row>
    <row r="62" spans="1:10" ht="15.75" x14ac:dyDescent="0.25">
      <c r="A62" s="7"/>
      <c r="B62" t="s">
        <v>21</v>
      </c>
      <c r="D62" s="42"/>
      <c r="E62" s="14"/>
      <c r="F62" s="43"/>
      <c r="G62" s="44"/>
      <c r="H62" s="45"/>
      <c r="I62" s="18"/>
      <c r="J62" s="18"/>
    </row>
    <row r="63" spans="1:10" ht="30" x14ac:dyDescent="0.25">
      <c r="A63" s="7"/>
      <c r="B63" s="46" t="s">
        <v>47</v>
      </c>
      <c r="C63" s="14"/>
      <c r="D63" s="42"/>
      <c r="E63" s="14"/>
      <c r="F63" s="43"/>
      <c r="G63" s="44"/>
      <c r="H63" s="45"/>
      <c r="I63" s="18"/>
      <c r="J63" s="18"/>
    </row>
    <row r="64" spans="1:10" ht="15.75" x14ac:dyDescent="0.25">
      <c r="A64" s="7"/>
      <c r="B64" s="47" t="s">
        <v>38</v>
      </c>
      <c r="C64" s="41">
        <v>16</v>
      </c>
      <c r="D64" s="42">
        <v>0.1</v>
      </c>
      <c r="E64" s="14">
        <f>C64*(1+D64)</f>
        <v>17.600000000000001</v>
      </c>
      <c r="F64" s="43" t="s">
        <v>19</v>
      </c>
      <c r="G64" s="44"/>
      <c r="H64" s="45">
        <f>G64*E64</f>
        <v>0</v>
      </c>
      <c r="I64" s="18"/>
      <c r="J64" s="18"/>
    </row>
    <row r="65" spans="1:10" ht="15.75" x14ac:dyDescent="0.25">
      <c r="A65" s="7"/>
      <c r="B65" t="s">
        <v>21</v>
      </c>
      <c r="D65" s="42"/>
      <c r="E65" s="14"/>
      <c r="F65" s="43"/>
      <c r="G65" s="44"/>
      <c r="H65" s="45"/>
      <c r="I65" s="18"/>
      <c r="J65" s="18"/>
    </row>
    <row r="66" spans="1:10" ht="30" x14ac:dyDescent="0.25">
      <c r="A66" s="7"/>
      <c r="B66" s="46" t="s">
        <v>37</v>
      </c>
      <c r="C66" s="14"/>
      <c r="D66" s="42"/>
      <c r="E66" s="14"/>
      <c r="F66" s="43"/>
      <c r="G66" s="44"/>
      <c r="H66" s="45"/>
      <c r="I66" s="18"/>
      <c r="J66" s="18"/>
    </row>
    <row r="67" spans="1:10" ht="15.75" x14ac:dyDescent="0.25">
      <c r="A67" s="7"/>
      <c r="B67" s="47" t="s">
        <v>38</v>
      </c>
      <c r="C67" s="41">
        <v>112</v>
      </c>
      <c r="D67" s="42">
        <v>0.1</v>
      </c>
      <c r="E67" s="14">
        <f>C67*(1+D67)</f>
        <v>123.20000000000002</v>
      </c>
      <c r="F67" s="43" t="s">
        <v>19</v>
      </c>
      <c r="G67" s="44"/>
      <c r="H67" s="45">
        <f>G67*E67</f>
        <v>0</v>
      </c>
      <c r="I67" s="18"/>
      <c r="J67" s="18"/>
    </row>
    <row r="68" spans="1:10" ht="15.75" x14ac:dyDescent="0.25">
      <c r="A68" s="7"/>
      <c r="B68" s="48" t="s">
        <v>21</v>
      </c>
      <c r="C68" s="14"/>
      <c r="D68" s="42"/>
      <c r="E68" s="14"/>
      <c r="F68" s="43"/>
      <c r="G68" s="44"/>
      <c r="H68" s="45"/>
      <c r="I68" s="18"/>
      <c r="J68" s="18"/>
    </row>
    <row r="69" spans="1:10" ht="15.75" x14ac:dyDescent="0.25">
      <c r="A69" s="7"/>
      <c r="B69" s="46" t="s">
        <v>96</v>
      </c>
      <c r="C69" s="14"/>
      <c r="D69" s="42"/>
      <c r="E69" s="14"/>
      <c r="F69" s="43"/>
      <c r="G69" s="44"/>
      <c r="H69" s="45"/>
      <c r="I69" s="18"/>
      <c r="J69" s="18"/>
    </row>
    <row r="70" spans="1:10" ht="15.75" x14ac:dyDescent="0.25">
      <c r="A70" s="7"/>
      <c r="B70" s="47" t="s">
        <v>93</v>
      </c>
      <c r="C70" s="14">
        <v>267</v>
      </c>
      <c r="D70" s="42">
        <v>0.1</v>
      </c>
      <c r="E70" s="14">
        <f t="shared" ref="E70" si="10">C70*(1+D70)</f>
        <v>293.70000000000005</v>
      </c>
      <c r="F70" s="43" t="s">
        <v>18</v>
      </c>
      <c r="G70" s="44"/>
      <c r="H70" s="45">
        <f t="shared" ref="H70" si="11">G70*E70</f>
        <v>0</v>
      </c>
      <c r="I70" s="18"/>
      <c r="J70" s="18"/>
    </row>
    <row r="71" spans="1:10" ht="16.5" thickBot="1" x14ac:dyDescent="0.3">
      <c r="A71" s="7"/>
      <c r="B71" s="47"/>
      <c r="C71" s="41"/>
      <c r="D71" s="42"/>
      <c r="E71" s="14"/>
      <c r="F71" s="43"/>
      <c r="G71" s="44"/>
      <c r="H71" s="45"/>
      <c r="I71" s="18"/>
      <c r="J71" s="18"/>
    </row>
    <row r="72" spans="1:10" ht="16.5" thickBot="1" x14ac:dyDescent="0.3">
      <c r="A72" s="50"/>
      <c r="B72" s="56" t="s">
        <v>48</v>
      </c>
      <c r="C72" s="57"/>
      <c r="D72" s="58"/>
      <c r="E72" s="57"/>
      <c r="F72" s="59"/>
      <c r="G72" s="60"/>
      <c r="H72" s="61"/>
      <c r="I72" s="62"/>
      <c r="J72" s="63"/>
    </row>
    <row r="73" spans="1:10" ht="15.75" x14ac:dyDescent="0.25">
      <c r="A73" s="7"/>
      <c r="B73" s="46" t="s">
        <v>49</v>
      </c>
      <c r="C73" s="14"/>
      <c r="D73" s="42"/>
      <c r="E73" s="14"/>
      <c r="F73" s="43"/>
      <c r="G73" s="44"/>
      <c r="H73" s="45"/>
      <c r="I73" s="18"/>
      <c r="J73" s="18"/>
    </row>
    <row r="74" spans="1:10" ht="15.75" x14ac:dyDescent="0.25">
      <c r="A74" s="7"/>
      <c r="B74" s="47" t="s">
        <v>27</v>
      </c>
      <c r="C74" s="41">
        <v>770</v>
      </c>
      <c r="D74" s="42">
        <v>0.1</v>
      </c>
      <c r="E74" s="14">
        <f t="shared" ref="E74:E75" si="12">C74*(1+D74)</f>
        <v>847.00000000000011</v>
      </c>
      <c r="F74" s="43" t="s">
        <v>18</v>
      </c>
      <c r="G74" s="44"/>
      <c r="H74" s="45">
        <f t="shared" ref="H74:H75" si="13">G74*E74</f>
        <v>0</v>
      </c>
      <c r="I74" s="18"/>
      <c r="J74" s="18"/>
    </row>
    <row r="75" spans="1:10" ht="15.75" x14ac:dyDescent="0.25">
      <c r="A75" s="7"/>
      <c r="B75" s="47" t="s">
        <v>28</v>
      </c>
      <c r="C75" s="41">
        <v>1540</v>
      </c>
      <c r="D75" s="42">
        <v>0.1</v>
      </c>
      <c r="E75" s="14">
        <f t="shared" si="12"/>
        <v>1694.0000000000002</v>
      </c>
      <c r="F75" s="43" t="s">
        <v>18</v>
      </c>
      <c r="G75" s="44"/>
      <c r="H75" s="45">
        <f t="shared" si="13"/>
        <v>0</v>
      </c>
      <c r="I75" s="18"/>
      <c r="J75" s="18"/>
    </row>
    <row r="76" spans="1:10" ht="15.75" x14ac:dyDescent="0.25">
      <c r="A76" s="7"/>
      <c r="B76" s="47" t="s">
        <v>45</v>
      </c>
      <c r="C76" s="41">
        <v>66</v>
      </c>
      <c r="D76" s="42">
        <v>0.1</v>
      </c>
      <c r="E76" s="14">
        <f>C76*(1+D76)</f>
        <v>72.600000000000009</v>
      </c>
      <c r="F76" s="43" t="s">
        <v>19</v>
      </c>
      <c r="G76" s="44"/>
      <c r="H76" s="45">
        <f>G76*E76</f>
        <v>0</v>
      </c>
      <c r="I76" s="18"/>
      <c r="J76" s="18"/>
    </row>
    <row r="77" spans="1:10" ht="15.75" x14ac:dyDescent="0.25">
      <c r="A77" s="7"/>
      <c r="B77" s="47" t="s">
        <v>50</v>
      </c>
      <c r="C77" s="41">
        <v>770</v>
      </c>
      <c r="D77" s="42">
        <v>0.1</v>
      </c>
      <c r="E77" s="14">
        <f t="shared" ref="E77:E79" si="14">C77*(1+D77)</f>
        <v>847.00000000000011</v>
      </c>
      <c r="F77" s="43" t="s">
        <v>18</v>
      </c>
      <c r="G77" s="44"/>
      <c r="H77" s="45">
        <f t="shared" ref="H77:H79" si="15">G77*E77</f>
        <v>0</v>
      </c>
      <c r="I77" s="18"/>
      <c r="J77" s="18"/>
    </row>
    <row r="78" spans="1:10" ht="15.75" x14ac:dyDescent="0.25">
      <c r="A78" s="7"/>
      <c r="B78" s="47" t="s">
        <v>51</v>
      </c>
      <c r="C78" s="41">
        <v>82</v>
      </c>
      <c r="D78" s="42">
        <v>0.1</v>
      </c>
      <c r="E78" s="14">
        <f t="shared" si="14"/>
        <v>90.2</v>
      </c>
      <c r="F78" s="43" t="s">
        <v>19</v>
      </c>
      <c r="G78" s="44"/>
      <c r="H78" s="45">
        <f t="shared" si="15"/>
        <v>0</v>
      </c>
      <c r="I78" s="18"/>
      <c r="J78" s="18"/>
    </row>
    <row r="79" spans="1:10" ht="15.75" x14ac:dyDescent="0.25">
      <c r="A79" s="7"/>
      <c r="B79" s="47" t="s">
        <v>33</v>
      </c>
      <c r="C79" s="41">
        <v>82</v>
      </c>
      <c r="D79" s="42">
        <v>0.1</v>
      </c>
      <c r="E79" s="14">
        <f t="shared" si="14"/>
        <v>90.2</v>
      </c>
      <c r="F79" s="43" t="s">
        <v>19</v>
      </c>
      <c r="G79" s="44"/>
      <c r="H79" s="45">
        <f t="shared" si="15"/>
        <v>0</v>
      </c>
      <c r="I79" s="18"/>
      <c r="J79" s="18"/>
    </row>
    <row r="80" spans="1:10" ht="15.75" x14ac:dyDescent="0.25">
      <c r="A80" s="7"/>
      <c r="B80" s="47" t="s">
        <v>21</v>
      </c>
      <c r="C80" s="41"/>
      <c r="D80" s="42"/>
      <c r="E80" s="14"/>
      <c r="F80" s="43"/>
      <c r="G80" s="44"/>
      <c r="H80" s="45"/>
      <c r="I80" s="18"/>
      <c r="J80" s="18"/>
    </row>
    <row r="81" spans="1:10" ht="30" x14ac:dyDescent="0.25">
      <c r="A81" s="7"/>
      <c r="B81" s="46" t="s">
        <v>52</v>
      </c>
      <c r="C81" s="14"/>
      <c r="D81" s="42"/>
      <c r="E81" s="14"/>
      <c r="F81" s="43"/>
      <c r="G81" s="44"/>
      <c r="H81" s="45"/>
      <c r="I81" s="18"/>
      <c r="J81" s="18"/>
    </row>
    <row r="82" spans="1:10" ht="15.75" x14ac:dyDescent="0.25">
      <c r="A82" s="7"/>
      <c r="B82" s="47" t="s">
        <v>27</v>
      </c>
      <c r="C82" s="41">
        <v>2383</v>
      </c>
      <c r="D82" s="42">
        <v>0.1</v>
      </c>
      <c r="E82" s="14">
        <f t="shared" ref="E82:E83" si="16">C82*(1+D82)</f>
        <v>2621.3000000000002</v>
      </c>
      <c r="F82" s="43" t="s">
        <v>18</v>
      </c>
      <c r="G82" s="44"/>
      <c r="H82" s="45">
        <f t="shared" ref="H82:H83" si="17">G82*E82</f>
        <v>0</v>
      </c>
      <c r="I82" s="18"/>
      <c r="J82" s="18"/>
    </row>
    <row r="83" spans="1:10" ht="15.75" x14ac:dyDescent="0.25">
      <c r="A83" s="7"/>
      <c r="B83" s="47" t="s">
        <v>28</v>
      </c>
      <c r="C83" s="41">
        <v>4766</v>
      </c>
      <c r="D83" s="42">
        <v>0.1</v>
      </c>
      <c r="E83" s="14">
        <f t="shared" si="16"/>
        <v>5242.6000000000004</v>
      </c>
      <c r="F83" s="43" t="s">
        <v>18</v>
      </c>
      <c r="G83" s="44"/>
      <c r="H83" s="45">
        <f t="shared" si="17"/>
        <v>0</v>
      </c>
      <c r="I83" s="18"/>
      <c r="J83" s="18"/>
    </row>
    <row r="84" spans="1:10" ht="15.75" x14ac:dyDescent="0.25">
      <c r="A84" s="7"/>
      <c r="B84" s="47" t="s">
        <v>45</v>
      </c>
      <c r="C84" s="41">
        <v>126</v>
      </c>
      <c r="D84" s="42">
        <v>0.1</v>
      </c>
      <c r="E84" s="14">
        <f>C84*(1+D84)</f>
        <v>138.60000000000002</v>
      </c>
      <c r="F84" s="43" t="s">
        <v>19</v>
      </c>
      <c r="G84" s="44"/>
      <c r="H84" s="45">
        <f>G84*E84</f>
        <v>0</v>
      </c>
      <c r="I84" s="18"/>
      <c r="J84" s="18"/>
    </row>
    <row r="85" spans="1:10" ht="15.75" x14ac:dyDescent="0.25">
      <c r="A85" s="7"/>
      <c r="B85" s="47" t="s">
        <v>50</v>
      </c>
      <c r="C85" s="41">
        <v>2383</v>
      </c>
      <c r="D85" s="42">
        <v>0.1</v>
      </c>
      <c r="E85" s="14">
        <f t="shared" ref="E85:E87" si="18">C85*(1+D85)</f>
        <v>2621.3000000000002</v>
      </c>
      <c r="F85" s="43" t="s">
        <v>18</v>
      </c>
      <c r="G85" s="44"/>
      <c r="H85" s="45">
        <f t="shared" ref="H85:H87" si="19">G85*E85</f>
        <v>0</v>
      </c>
      <c r="I85" s="18"/>
      <c r="J85" s="18"/>
    </row>
    <row r="86" spans="1:10" ht="15.75" x14ac:dyDescent="0.25">
      <c r="A86" s="7"/>
      <c r="B86" s="47" t="s">
        <v>51</v>
      </c>
      <c r="C86" s="41">
        <v>252</v>
      </c>
      <c r="D86" s="42">
        <v>0.1</v>
      </c>
      <c r="E86" s="14">
        <f t="shared" si="18"/>
        <v>277.20000000000005</v>
      </c>
      <c r="F86" s="43" t="s">
        <v>19</v>
      </c>
      <c r="G86" s="44"/>
      <c r="H86" s="45">
        <f t="shared" si="19"/>
        <v>0</v>
      </c>
      <c r="I86" s="18"/>
      <c r="J86" s="18"/>
    </row>
    <row r="87" spans="1:10" ht="15.75" x14ac:dyDescent="0.25">
      <c r="A87" s="7"/>
      <c r="B87" s="47" t="s">
        <v>33</v>
      </c>
      <c r="C87" s="41">
        <v>252</v>
      </c>
      <c r="D87" s="42">
        <v>0.1</v>
      </c>
      <c r="E87" s="14">
        <f t="shared" si="18"/>
        <v>277.20000000000005</v>
      </c>
      <c r="F87" s="43" t="s">
        <v>19</v>
      </c>
      <c r="G87" s="44"/>
      <c r="H87" s="45">
        <f t="shared" si="19"/>
        <v>0</v>
      </c>
      <c r="I87" s="18"/>
      <c r="J87" s="18"/>
    </row>
    <row r="88" spans="1:10" ht="15.75" x14ac:dyDescent="0.25">
      <c r="A88" s="7"/>
      <c r="B88" t="s">
        <v>21</v>
      </c>
      <c r="D88" s="42"/>
      <c r="E88" s="14"/>
      <c r="F88" s="43"/>
      <c r="G88" s="44"/>
      <c r="H88" s="45"/>
      <c r="I88" s="18"/>
      <c r="J88" s="18"/>
    </row>
    <row r="89" spans="1:10" ht="30" x14ac:dyDescent="0.25">
      <c r="A89" s="7"/>
      <c r="B89" s="46" t="s">
        <v>53</v>
      </c>
      <c r="C89" s="14"/>
      <c r="D89" s="42"/>
      <c r="E89" s="14"/>
      <c r="F89" s="43"/>
      <c r="G89" s="44"/>
      <c r="H89" s="45"/>
      <c r="I89" s="18"/>
      <c r="J89" s="18"/>
    </row>
    <row r="90" spans="1:10" ht="15.75" x14ac:dyDescent="0.25">
      <c r="A90" s="7"/>
      <c r="B90" s="47" t="s">
        <v>27</v>
      </c>
      <c r="C90" s="41">
        <v>944</v>
      </c>
      <c r="D90" s="42">
        <v>0.1</v>
      </c>
      <c r="E90" s="14">
        <f t="shared" ref="E90:E96" si="20">C90*(1+D90)</f>
        <v>1038.4000000000001</v>
      </c>
      <c r="F90" s="43" t="s">
        <v>18</v>
      </c>
      <c r="G90" s="44"/>
      <c r="H90" s="45">
        <f t="shared" ref="H90:H96" si="21">G90*E90</f>
        <v>0</v>
      </c>
      <c r="I90" s="18"/>
      <c r="J90" s="18"/>
    </row>
    <row r="91" spans="1:10" ht="15.75" x14ac:dyDescent="0.25">
      <c r="A91" s="7"/>
      <c r="B91" s="47" t="s">
        <v>28</v>
      </c>
      <c r="C91" s="41">
        <v>3776</v>
      </c>
      <c r="D91" s="42">
        <v>0.1</v>
      </c>
      <c r="E91" s="14">
        <f t="shared" si="20"/>
        <v>4153.6000000000004</v>
      </c>
      <c r="F91" s="43" t="s">
        <v>18</v>
      </c>
      <c r="G91" s="44"/>
      <c r="H91" s="45">
        <f t="shared" si="21"/>
        <v>0</v>
      </c>
      <c r="I91" s="18"/>
      <c r="J91" s="18"/>
    </row>
    <row r="92" spans="1:10" ht="15.75" x14ac:dyDescent="0.25">
      <c r="A92" s="7"/>
      <c r="B92" s="47" t="s">
        <v>29</v>
      </c>
      <c r="C92" s="41">
        <v>944</v>
      </c>
      <c r="D92" s="42">
        <v>0.1</v>
      </c>
      <c r="E92" s="14">
        <f t="shared" si="20"/>
        <v>1038.4000000000001</v>
      </c>
      <c r="F92" s="43" t="s">
        <v>18</v>
      </c>
      <c r="G92" s="44"/>
      <c r="H92" s="45">
        <f t="shared" si="21"/>
        <v>0</v>
      </c>
      <c r="I92" s="18"/>
      <c r="J92" s="18"/>
    </row>
    <row r="93" spans="1:10" ht="15.75" x14ac:dyDescent="0.25">
      <c r="A93" s="7"/>
      <c r="B93" s="47" t="s">
        <v>30</v>
      </c>
      <c r="C93" s="41">
        <v>102</v>
      </c>
      <c r="D93" s="42">
        <v>0.1</v>
      </c>
      <c r="E93" s="14">
        <f t="shared" si="20"/>
        <v>112.2</v>
      </c>
      <c r="F93" s="43" t="s">
        <v>19</v>
      </c>
      <c r="G93" s="44"/>
      <c r="H93" s="45">
        <f t="shared" si="21"/>
        <v>0</v>
      </c>
      <c r="I93" s="18"/>
      <c r="J93" s="18"/>
    </row>
    <row r="94" spans="1:10" ht="15.75" x14ac:dyDescent="0.25">
      <c r="A94" s="7"/>
      <c r="B94" s="47" t="s">
        <v>31</v>
      </c>
      <c r="C94" s="41">
        <v>52</v>
      </c>
      <c r="D94" s="42">
        <v>0.1</v>
      </c>
      <c r="E94" s="14">
        <f t="shared" si="20"/>
        <v>57.2</v>
      </c>
      <c r="F94" s="43" t="s">
        <v>19</v>
      </c>
      <c r="G94" s="44"/>
      <c r="H94" s="45">
        <f t="shared" si="21"/>
        <v>0</v>
      </c>
      <c r="I94" s="18"/>
      <c r="J94" s="18"/>
    </row>
    <row r="95" spans="1:10" ht="15.75" x14ac:dyDescent="0.25">
      <c r="A95" s="7"/>
      <c r="B95" s="47" t="s">
        <v>32</v>
      </c>
      <c r="C95" s="41">
        <v>52</v>
      </c>
      <c r="D95" s="42">
        <v>0.1</v>
      </c>
      <c r="E95" s="14">
        <f t="shared" si="20"/>
        <v>57.2</v>
      </c>
      <c r="F95" s="43" t="s">
        <v>19</v>
      </c>
      <c r="G95" s="44"/>
      <c r="H95" s="45">
        <f t="shared" si="21"/>
        <v>0</v>
      </c>
      <c r="I95" s="18"/>
      <c r="J95" s="18"/>
    </row>
    <row r="96" spans="1:10" ht="15.75" x14ac:dyDescent="0.25">
      <c r="A96" s="7"/>
      <c r="B96" s="47" t="s">
        <v>33</v>
      </c>
      <c r="C96" s="41">
        <v>102</v>
      </c>
      <c r="D96" s="42">
        <v>0.1</v>
      </c>
      <c r="E96" s="14">
        <f t="shared" si="20"/>
        <v>112.2</v>
      </c>
      <c r="F96" s="43" t="s">
        <v>19</v>
      </c>
      <c r="G96" s="44"/>
      <c r="H96" s="45">
        <f t="shared" si="21"/>
        <v>0</v>
      </c>
      <c r="I96" s="18"/>
      <c r="J96" s="18"/>
    </row>
    <row r="97" spans="1:10" ht="15.75" x14ac:dyDescent="0.25">
      <c r="A97" s="7"/>
      <c r="B97" s="47" t="s">
        <v>21</v>
      </c>
      <c r="C97" s="41"/>
      <c r="D97" s="42"/>
      <c r="E97" s="14"/>
      <c r="F97" s="43"/>
      <c r="G97" s="44"/>
      <c r="H97" s="45"/>
      <c r="I97" s="18"/>
      <c r="J97" s="18"/>
    </row>
    <row r="98" spans="1:10" ht="15.75" x14ac:dyDescent="0.25">
      <c r="A98" s="7"/>
      <c r="B98" s="46" t="s">
        <v>54</v>
      </c>
      <c r="C98" s="14"/>
      <c r="D98" s="42"/>
      <c r="E98" s="14"/>
      <c r="F98" s="43"/>
      <c r="G98" s="44"/>
      <c r="H98" s="45"/>
      <c r="I98" s="18"/>
      <c r="J98" s="18"/>
    </row>
    <row r="99" spans="1:10" ht="15.75" x14ac:dyDescent="0.25">
      <c r="A99" s="7"/>
      <c r="B99" s="47" t="s">
        <v>55</v>
      </c>
      <c r="C99" s="41">
        <v>3272</v>
      </c>
      <c r="D99" s="42">
        <v>0.1</v>
      </c>
      <c r="E99" s="14">
        <f t="shared" ref="E99" si="22">C99*(1+D99)</f>
        <v>3599.2000000000003</v>
      </c>
      <c r="F99" s="43" t="s">
        <v>18</v>
      </c>
      <c r="G99" s="44"/>
      <c r="H99" s="45">
        <f t="shared" ref="H99" si="23">G99*E99</f>
        <v>0</v>
      </c>
      <c r="I99" s="18"/>
      <c r="J99" s="18"/>
    </row>
    <row r="100" spans="1:10" ht="15.75" x14ac:dyDescent="0.25">
      <c r="A100" s="7"/>
      <c r="B100" s="47" t="s">
        <v>56</v>
      </c>
      <c r="C100" s="41">
        <v>173</v>
      </c>
      <c r="D100" s="42">
        <v>0.1</v>
      </c>
      <c r="E100" s="14">
        <f>C100*(1+D100)</f>
        <v>190.3</v>
      </c>
      <c r="F100" s="43" t="s">
        <v>19</v>
      </c>
      <c r="G100" s="44"/>
      <c r="H100" s="45">
        <f>G100*E100</f>
        <v>0</v>
      </c>
      <c r="I100" s="18"/>
      <c r="J100" s="18"/>
    </row>
    <row r="101" spans="1:10" ht="15.75" x14ac:dyDescent="0.25">
      <c r="A101" s="7"/>
      <c r="B101" t="s">
        <v>21</v>
      </c>
      <c r="D101" s="42"/>
      <c r="E101" s="14"/>
      <c r="F101" s="43"/>
      <c r="G101" s="44"/>
      <c r="H101" s="45"/>
      <c r="I101" s="18"/>
      <c r="J101" s="18"/>
    </row>
    <row r="102" spans="1:10" ht="15.75" x14ac:dyDescent="0.25">
      <c r="A102" s="7"/>
      <c r="B102" s="46" t="s">
        <v>57</v>
      </c>
      <c r="C102" s="14"/>
      <c r="D102" s="42"/>
      <c r="E102" s="14"/>
      <c r="F102" s="43"/>
      <c r="G102" s="44"/>
      <c r="H102" s="45"/>
      <c r="I102" s="18"/>
      <c r="J102" s="18"/>
    </row>
    <row r="103" spans="1:10" ht="15.75" x14ac:dyDescent="0.25">
      <c r="A103" s="7"/>
      <c r="B103" s="47" t="s">
        <v>55</v>
      </c>
      <c r="C103" s="41">
        <v>1926</v>
      </c>
      <c r="D103" s="42">
        <v>0.1</v>
      </c>
      <c r="E103" s="14">
        <f t="shared" ref="E103:E104" si="24">C103*(1+D103)</f>
        <v>2118.6000000000004</v>
      </c>
      <c r="F103" s="43" t="s">
        <v>18</v>
      </c>
      <c r="G103" s="44"/>
      <c r="H103" s="45">
        <f t="shared" ref="H103:H104" si="25">G103*E103</f>
        <v>0</v>
      </c>
      <c r="I103" s="18"/>
      <c r="J103" s="18"/>
    </row>
    <row r="104" spans="1:10" ht="15.75" x14ac:dyDescent="0.25">
      <c r="A104" s="7"/>
      <c r="B104" s="47" t="s">
        <v>28</v>
      </c>
      <c r="C104" s="41">
        <v>1926</v>
      </c>
      <c r="D104" s="42">
        <v>0.1</v>
      </c>
      <c r="E104" s="14">
        <f t="shared" si="24"/>
        <v>2118.6000000000004</v>
      </c>
      <c r="F104" s="43" t="s">
        <v>18</v>
      </c>
      <c r="G104" s="44"/>
      <c r="H104" s="45">
        <f t="shared" si="25"/>
        <v>0</v>
      </c>
      <c r="I104" s="18"/>
      <c r="J104" s="18"/>
    </row>
    <row r="105" spans="1:10" ht="15.75" x14ac:dyDescent="0.25">
      <c r="A105" s="7"/>
      <c r="B105" t="s">
        <v>21</v>
      </c>
      <c r="D105" s="42"/>
      <c r="E105" s="14"/>
      <c r="F105" s="43"/>
      <c r="G105" s="44"/>
      <c r="H105" s="45"/>
      <c r="I105" s="18"/>
      <c r="J105" s="18"/>
    </row>
    <row r="106" spans="1:10" ht="30" x14ac:dyDescent="0.25">
      <c r="A106" s="7"/>
      <c r="B106" s="46" t="s">
        <v>40</v>
      </c>
      <c r="C106" s="14"/>
      <c r="D106" s="42"/>
      <c r="E106" s="14"/>
      <c r="F106" s="43"/>
      <c r="G106" s="44"/>
      <c r="H106" s="45"/>
      <c r="I106" s="18"/>
      <c r="J106" s="18"/>
    </row>
    <row r="107" spans="1:10" ht="15.75" x14ac:dyDescent="0.25">
      <c r="A107" s="7"/>
      <c r="B107" s="47" t="s">
        <v>41</v>
      </c>
      <c r="C107" s="41">
        <v>618</v>
      </c>
      <c r="D107" s="42">
        <v>0.1</v>
      </c>
      <c r="E107" s="14">
        <f t="shared" ref="E107:E112" si="26">C107*(1+D107)</f>
        <v>679.80000000000007</v>
      </c>
      <c r="F107" s="43" t="s">
        <v>18</v>
      </c>
      <c r="G107" s="44"/>
      <c r="H107" s="45">
        <f t="shared" ref="H107:H112" si="27">G107*E107</f>
        <v>0</v>
      </c>
      <c r="I107" s="18"/>
      <c r="J107" s="18"/>
    </row>
    <row r="108" spans="1:10" ht="15.75" x14ac:dyDescent="0.25">
      <c r="A108" s="7"/>
      <c r="B108" s="47" t="s">
        <v>42</v>
      </c>
      <c r="C108" s="41">
        <v>618</v>
      </c>
      <c r="D108" s="42">
        <v>0.1</v>
      </c>
      <c r="E108" s="14">
        <f t="shared" si="26"/>
        <v>679.80000000000007</v>
      </c>
      <c r="F108" s="43" t="s">
        <v>18</v>
      </c>
      <c r="G108" s="44"/>
      <c r="H108" s="45">
        <f t="shared" si="27"/>
        <v>0</v>
      </c>
      <c r="I108" s="18"/>
      <c r="J108" s="18"/>
    </row>
    <row r="109" spans="1:10" ht="15.75" x14ac:dyDescent="0.25">
      <c r="A109" s="7"/>
      <c r="B109" s="47" t="s">
        <v>43</v>
      </c>
      <c r="C109" s="41">
        <v>618</v>
      </c>
      <c r="D109" s="42">
        <v>0.1</v>
      </c>
      <c r="E109" s="14">
        <f t="shared" si="26"/>
        <v>679.80000000000007</v>
      </c>
      <c r="F109" s="43" t="s">
        <v>18</v>
      </c>
      <c r="G109" s="44"/>
      <c r="H109" s="45">
        <f t="shared" si="27"/>
        <v>0</v>
      </c>
      <c r="I109" s="18"/>
      <c r="J109" s="18"/>
    </row>
    <row r="110" spans="1:10" ht="15.75" x14ac:dyDescent="0.25">
      <c r="A110" s="7"/>
      <c r="B110" s="47" t="s">
        <v>44</v>
      </c>
      <c r="C110" s="41">
        <v>1236</v>
      </c>
      <c r="D110" s="42">
        <v>0.1</v>
      </c>
      <c r="E110" s="14">
        <f t="shared" si="26"/>
        <v>1359.6000000000001</v>
      </c>
      <c r="F110" s="43" t="s">
        <v>18</v>
      </c>
      <c r="G110" s="44"/>
      <c r="H110" s="45">
        <f t="shared" si="27"/>
        <v>0</v>
      </c>
      <c r="I110" s="18"/>
      <c r="J110" s="18"/>
    </row>
    <row r="111" spans="1:10" ht="15.75" x14ac:dyDescent="0.25">
      <c r="A111" s="7"/>
      <c r="B111" s="47" t="s">
        <v>45</v>
      </c>
      <c r="C111" s="41">
        <v>64</v>
      </c>
      <c r="D111" s="42">
        <v>0.1</v>
      </c>
      <c r="E111" s="14">
        <f t="shared" si="26"/>
        <v>70.400000000000006</v>
      </c>
      <c r="F111" s="43" t="s">
        <v>19</v>
      </c>
      <c r="G111" s="44"/>
      <c r="H111" s="45">
        <f t="shared" si="27"/>
        <v>0</v>
      </c>
      <c r="I111" s="18"/>
      <c r="J111" s="18"/>
    </row>
    <row r="112" spans="1:10" ht="15.75" x14ac:dyDescent="0.25">
      <c r="A112" s="7"/>
      <c r="B112" s="47" t="s">
        <v>33</v>
      </c>
      <c r="C112" s="41">
        <v>64</v>
      </c>
      <c r="D112" s="42">
        <v>0.1</v>
      </c>
      <c r="E112" s="14">
        <f t="shared" si="26"/>
        <v>70.400000000000006</v>
      </c>
      <c r="F112" s="43" t="s">
        <v>19</v>
      </c>
      <c r="G112" s="44"/>
      <c r="H112" s="45">
        <f t="shared" si="27"/>
        <v>0</v>
      </c>
      <c r="I112" s="18"/>
      <c r="J112" s="18"/>
    </row>
    <row r="113" spans="1:10" ht="15.75" x14ac:dyDescent="0.25">
      <c r="A113" s="7"/>
      <c r="B113" s="47" t="s">
        <v>21</v>
      </c>
      <c r="C113" s="41"/>
      <c r="D113" s="42"/>
      <c r="E113" s="14"/>
      <c r="F113" s="43"/>
      <c r="G113" s="44"/>
      <c r="H113" s="45"/>
      <c r="I113" s="18"/>
      <c r="J113" s="18"/>
    </row>
    <row r="114" spans="1:10" ht="15.75" x14ac:dyDescent="0.25">
      <c r="A114" s="7"/>
      <c r="B114" s="46" t="s">
        <v>34</v>
      </c>
      <c r="C114" s="14"/>
      <c r="D114" s="42"/>
      <c r="E114" s="14"/>
      <c r="F114" s="43"/>
      <c r="G114" s="44"/>
      <c r="H114" s="45"/>
      <c r="I114" s="18"/>
      <c r="J114" s="18"/>
    </row>
    <row r="115" spans="1:10" ht="15.75" x14ac:dyDescent="0.25">
      <c r="A115" s="7"/>
      <c r="B115" s="47" t="s">
        <v>27</v>
      </c>
      <c r="C115" s="41">
        <v>3472</v>
      </c>
      <c r="D115" s="42">
        <v>0.1</v>
      </c>
      <c r="E115" s="14">
        <f t="shared" ref="E115:E119" si="28">C115*(1+D115)</f>
        <v>3819.2000000000003</v>
      </c>
      <c r="F115" s="43" t="s">
        <v>18</v>
      </c>
      <c r="G115" s="44"/>
      <c r="H115" s="45">
        <f t="shared" ref="H115:H119" si="29">G115*E115</f>
        <v>0</v>
      </c>
      <c r="I115" s="18"/>
      <c r="J115" s="18"/>
    </row>
    <row r="116" spans="1:10" ht="15.75" x14ac:dyDescent="0.25">
      <c r="A116" s="7"/>
      <c r="B116" s="47" t="s">
        <v>28</v>
      </c>
      <c r="C116" s="41">
        <v>3472</v>
      </c>
      <c r="D116" s="42">
        <v>0.1</v>
      </c>
      <c r="E116" s="14">
        <f t="shared" si="28"/>
        <v>3819.2000000000003</v>
      </c>
      <c r="F116" s="43" t="s">
        <v>18</v>
      </c>
      <c r="G116" s="44"/>
      <c r="H116" s="45">
        <f t="shared" si="29"/>
        <v>0</v>
      </c>
      <c r="I116" s="18"/>
      <c r="J116" s="18"/>
    </row>
    <row r="117" spans="1:10" ht="15.75" x14ac:dyDescent="0.25">
      <c r="A117" s="7"/>
      <c r="B117" s="47" t="s">
        <v>29</v>
      </c>
      <c r="C117" s="41">
        <v>3472</v>
      </c>
      <c r="D117" s="42">
        <v>0.1</v>
      </c>
      <c r="E117" s="14">
        <f t="shared" si="28"/>
        <v>3819.2000000000003</v>
      </c>
      <c r="F117" s="43" t="s">
        <v>18</v>
      </c>
      <c r="G117" s="44"/>
      <c r="H117" s="45">
        <f t="shared" si="29"/>
        <v>0</v>
      </c>
      <c r="I117" s="18"/>
      <c r="J117" s="18"/>
    </row>
    <row r="118" spans="1:10" ht="15.75" x14ac:dyDescent="0.25">
      <c r="A118" s="7"/>
      <c r="B118" s="47" t="s">
        <v>30</v>
      </c>
      <c r="C118" s="41">
        <f>182*2</f>
        <v>364</v>
      </c>
      <c r="D118" s="42">
        <v>0.1</v>
      </c>
      <c r="E118" s="14">
        <f t="shared" si="28"/>
        <v>400.40000000000003</v>
      </c>
      <c r="F118" s="43" t="s">
        <v>19</v>
      </c>
      <c r="G118" s="44"/>
      <c r="H118" s="45">
        <f t="shared" si="29"/>
        <v>0</v>
      </c>
      <c r="I118" s="18"/>
      <c r="J118" s="18"/>
    </row>
    <row r="119" spans="1:10" ht="15.75" x14ac:dyDescent="0.25">
      <c r="A119" s="7"/>
      <c r="B119" s="47" t="s">
        <v>33</v>
      </c>
      <c r="C119" s="41">
        <f>182*2</f>
        <v>364</v>
      </c>
      <c r="D119" s="42">
        <v>0.1</v>
      </c>
      <c r="E119" s="14">
        <f t="shared" si="28"/>
        <v>400.40000000000003</v>
      </c>
      <c r="F119" s="43" t="s">
        <v>19</v>
      </c>
      <c r="G119" s="44"/>
      <c r="H119" s="45">
        <f t="shared" si="29"/>
        <v>0</v>
      </c>
      <c r="I119" s="18"/>
      <c r="J119" s="18"/>
    </row>
    <row r="120" spans="1:10" ht="15.75" x14ac:dyDescent="0.25">
      <c r="A120" s="7"/>
      <c r="B120" s="47" t="s">
        <v>21</v>
      </c>
      <c r="C120" s="41"/>
      <c r="D120" s="42"/>
      <c r="E120" s="14"/>
      <c r="F120" s="43"/>
      <c r="G120" s="44"/>
      <c r="H120" s="45"/>
      <c r="I120" s="18"/>
      <c r="J120" s="18"/>
    </row>
    <row r="121" spans="1:10" ht="15.75" x14ac:dyDescent="0.25">
      <c r="A121" s="7"/>
      <c r="B121" s="46" t="s">
        <v>58</v>
      </c>
      <c r="C121" s="14"/>
      <c r="D121" s="42"/>
      <c r="E121" s="14"/>
      <c r="F121" s="43"/>
      <c r="G121" s="44"/>
      <c r="H121" s="45"/>
      <c r="I121" s="18"/>
      <c r="J121" s="18"/>
    </row>
    <row r="122" spans="1:10" ht="15.75" x14ac:dyDescent="0.25">
      <c r="A122" s="7"/>
      <c r="B122" s="47" t="s">
        <v>55</v>
      </c>
      <c r="C122" s="41">
        <v>479</v>
      </c>
      <c r="D122" s="42">
        <v>0.1</v>
      </c>
      <c r="E122" s="14">
        <f t="shared" ref="E122:E126" si="30">C122*(1+D122)</f>
        <v>526.90000000000009</v>
      </c>
      <c r="F122" s="43" t="s">
        <v>18</v>
      </c>
      <c r="G122" s="44"/>
      <c r="H122" s="45">
        <f t="shared" ref="H122:H126" si="31">G122*E122</f>
        <v>0</v>
      </c>
      <c r="I122" s="18"/>
      <c r="J122" s="18"/>
    </row>
    <row r="123" spans="1:10" ht="15.75" x14ac:dyDescent="0.25">
      <c r="A123" s="7"/>
      <c r="B123" s="47" t="s">
        <v>28</v>
      </c>
      <c r="C123" s="41">
        <v>479</v>
      </c>
      <c r="D123" s="42">
        <v>0.1</v>
      </c>
      <c r="E123" s="14">
        <f t="shared" si="30"/>
        <v>526.90000000000009</v>
      </c>
      <c r="F123" s="43" t="s">
        <v>18</v>
      </c>
      <c r="G123" s="44"/>
      <c r="H123" s="45">
        <f t="shared" si="31"/>
        <v>0</v>
      </c>
      <c r="I123" s="18"/>
      <c r="J123" s="18"/>
    </row>
    <row r="124" spans="1:10" ht="15.75" x14ac:dyDescent="0.25">
      <c r="A124" s="7"/>
      <c r="B124" s="47" t="s">
        <v>29</v>
      </c>
      <c r="C124" s="41">
        <v>479</v>
      </c>
      <c r="D124" s="42">
        <v>0.1</v>
      </c>
      <c r="E124" s="14">
        <f t="shared" si="30"/>
        <v>526.90000000000009</v>
      </c>
      <c r="F124" s="43" t="s">
        <v>18</v>
      </c>
      <c r="G124" s="44"/>
      <c r="H124" s="45">
        <f t="shared" si="31"/>
        <v>0</v>
      </c>
      <c r="I124" s="18"/>
      <c r="J124" s="18"/>
    </row>
    <row r="125" spans="1:10" ht="15.75" x14ac:dyDescent="0.25">
      <c r="A125" s="7"/>
      <c r="B125" s="47" t="s">
        <v>30</v>
      </c>
      <c r="C125" s="41">
        <v>52</v>
      </c>
      <c r="D125" s="42">
        <v>0.1</v>
      </c>
      <c r="E125" s="14">
        <f t="shared" si="30"/>
        <v>57.2</v>
      </c>
      <c r="F125" s="43" t="s">
        <v>19</v>
      </c>
      <c r="G125" s="44"/>
      <c r="H125" s="45">
        <f t="shared" si="31"/>
        <v>0</v>
      </c>
      <c r="I125" s="18"/>
      <c r="J125" s="18"/>
    </row>
    <row r="126" spans="1:10" ht="15.75" x14ac:dyDescent="0.25">
      <c r="A126" s="7"/>
      <c r="B126" s="47" t="s">
        <v>56</v>
      </c>
      <c r="C126" s="41">
        <v>52</v>
      </c>
      <c r="D126" s="42">
        <v>0.1</v>
      </c>
      <c r="E126" s="14">
        <f t="shared" si="30"/>
        <v>57.2</v>
      </c>
      <c r="F126" s="43" t="s">
        <v>19</v>
      </c>
      <c r="G126" s="44"/>
      <c r="H126" s="45">
        <f t="shared" si="31"/>
        <v>0</v>
      </c>
      <c r="I126" s="18"/>
      <c r="J126" s="18"/>
    </row>
    <row r="127" spans="1:10" ht="15.75" x14ac:dyDescent="0.25">
      <c r="A127" s="7"/>
      <c r="B127" s="47" t="s">
        <v>21</v>
      </c>
      <c r="C127" s="41"/>
      <c r="D127" s="42"/>
      <c r="E127" s="14"/>
      <c r="F127" s="43"/>
      <c r="G127" s="44"/>
      <c r="H127" s="45"/>
      <c r="I127" s="18"/>
      <c r="J127" s="18"/>
    </row>
    <row r="128" spans="1:10" ht="30" x14ac:dyDescent="0.25">
      <c r="A128" s="7"/>
      <c r="B128" s="46" t="s">
        <v>47</v>
      </c>
      <c r="C128" s="14"/>
      <c r="D128" s="42"/>
      <c r="E128" s="14"/>
      <c r="F128" s="43"/>
      <c r="G128" s="44"/>
      <c r="H128" s="45"/>
      <c r="I128" s="18"/>
      <c r="J128" s="18"/>
    </row>
    <row r="129" spans="1:10" ht="15.75" x14ac:dyDescent="0.25">
      <c r="A129" s="7"/>
      <c r="B129" s="47" t="s">
        <v>38</v>
      </c>
      <c r="C129" s="41">
        <v>21</v>
      </c>
      <c r="D129" s="42">
        <v>0.1</v>
      </c>
      <c r="E129" s="14">
        <f>C129*(1+D129)</f>
        <v>23.1</v>
      </c>
      <c r="F129" s="43" t="s">
        <v>19</v>
      </c>
      <c r="G129" s="44"/>
      <c r="H129" s="45">
        <f>G129*E129</f>
        <v>0</v>
      </c>
      <c r="I129" s="18"/>
      <c r="J129" s="18"/>
    </row>
    <row r="130" spans="1:10" ht="15.75" x14ac:dyDescent="0.25">
      <c r="A130" s="7"/>
      <c r="B130" t="s">
        <v>21</v>
      </c>
      <c r="D130" s="42"/>
      <c r="E130" s="14"/>
      <c r="F130" s="43"/>
      <c r="G130" s="44"/>
      <c r="H130" s="45"/>
      <c r="I130" s="18"/>
      <c r="J130" s="18"/>
    </row>
    <row r="131" spans="1:10" ht="30" x14ac:dyDescent="0.25">
      <c r="A131" s="7"/>
      <c r="B131" s="46" t="s">
        <v>37</v>
      </c>
      <c r="C131" s="14"/>
      <c r="D131" s="42"/>
      <c r="E131" s="14"/>
      <c r="F131" s="43"/>
      <c r="G131" s="44"/>
      <c r="H131" s="45"/>
      <c r="I131" s="18"/>
      <c r="J131" s="18"/>
    </row>
    <row r="132" spans="1:10" ht="15.75" x14ac:dyDescent="0.25">
      <c r="A132" s="7"/>
      <c r="B132" s="47" t="s">
        <v>38</v>
      </c>
      <c r="C132" s="41">
        <v>162</v>
      </c>
      <c r="D132" s="42">
        <v>0.1</v>
      </c>
      <c r="E132" s="14">
        <f>C132*(1+D132)</f>
        <v>178.20000000000002</v>
      </c>
      <c r="F132" s="43" t="s">
        <v>19</v>
      </c>
      <c r="G132" s="44"/>
      <c r="H132" s="45">
        <f>G132*E132</f>
        <v>0</v>
      </c>
      <c r="I132" s="18"/>
      <c r="J132" s="18"/>
    </row>
    <row r="133" spans="1:10" ht="15.75" x14ac:dyDescent="0.25">
      <c r="A133" s="7"/>
      <c r="B133" s="48" t="s">
        <v>21</v>
      </c>
      <c r="C133" s="14"/>
      <c r="D133" s="42"/>
      <c r="E133" s="14"/>
      <c r="F133" s="43"/>
      <c r="G133" s="44"/>
      <c r="H133" s="45"/>
      <c r="I133" s="18"/>
      <c r="J133" s="18"/>
    </row>
    <row r="134" spans="1:10" ht="15.75" x14ac:dyDescent="0.25">
      <c r="A134" s="7"/>
      <c r="B134" s="46" t="s">
        <v>96</v>
      </c>
      <c r="C134" s="14"/>
      <c r="D134" s="42"/>
      <c r="E134" s="14"/>
      <c r="F134" s="43"/>
      <c r="G134" s="44"/>
      <c r="H134" s="45"/>
      <c r="I134" s="18"/>
      <c r="J134" s="18"/>
    </row>
    <row r="135" spans="1:10" ht="15.75" x14ac:dyDescent="0.25">
      <c r="A135" s="7"/>
      <c r="B135" s="47" t="s">
        <v>93</v>
      </c>
      <c r="C135" s="14">
        <v>405</v>
      </c>
      <c r="D135" s="42">
        <v>0.1</v>
      </c>
      <c r="E135" s="14">
        <f t="shared" ref="E135" si="32">C135*(1+D135)</f>
        <v>445.50000000000006</v>
      </c>
      <c r="F135" s="43" t="s">
        <v>18</v>
      </c>
      <c r="G135" s="44"/>
      <c r="H135" s="45">
        <f t="shared" ref="H135" si="33">G135*E135</f>
        <v>0</v>
      </c>
      <c r="I135" s="18"/>
      <c r="J135" s="18"/>
    </row>
    <row r="136" spans="1:10" ht="15.75" x14ac:dyDescent="0.25">
      <c r="A136" s="7"/>
      <c r="B136" s="48" t="s">
        <v>94</v>
      </c>
      <c r="C136" s="14">
        <v>1368</v>
      </c>
      <c r="D136" s="42">
        <v>0.1</v>
      </c>
      <c r="E136" s="14">
        <f t="shared" ref="E136" si="34">C136*(1+D136)</f>
        <v>1504.8000000000002</v>
      </c>
      <c r="F136" s="43" t="s">
        <v>18</v>
      </c>
      <c r="G136" s="44"/>
      <c r="H136" s="45">
        <f t="shared" ref="H136" si="35">G136*E136</f>
        <v>0</v>
      </c>
      <c r="I136" s="18"/>
      <c r="J136" s="18"/>
    </row>
    <row r="137" spans="1:10" ht="16.5" thickBot="1" x14ac:dyDescent="0.3">
      <c r="A137" s="7"/>
      <c r="B137" s="48"/>
      <c r="C137" s="14"/>
      <c r="D137" s="42"/>
      <c r="E137" s="14"/>
      <c r="F137" s="43"/>
      <c r="G137" s="44"/>
      <c r="H137" s="45"/>
      <c r="I137" s="18"/>
      <c r="J137" s="18"/>
    </row>
    <row r="138" spans="1:10" ht="16.5" thickBot="1" x14ac:dyDescent="0.3">
      <c r="A138" s="50"/>
      <c r="B138" s="56" t="s">
        <v>59</v>
      </c>
      <c r="C138" s="57"/>
      <c r="D138" s="58"/>
      <c r="E138" s="57"/>
      <c r="F138" s="59"/>
      <c r="G138" s="60"/>
      <c r="H138" s="61"/>
      <c r="I138" s="62"/>
      <c r="J138" s="63"/>
    </row>
    <row r="139" spans="1:10" ht="15.75" x14ac:dyDescent="0.25">
      <c r="A139" s="7"/>
      <c r="B139" s="46" t="s">
        <v>49</v>
      </c>
      <c r="C139" s="14"/>
      <c r="D139" s="42"/>
      <c r="E139" s="14"/>
      <c r="F139" s="43"/>
      <c r="G139" s="44"/>
      <c r="H139" s="45"/>
      <c r="I139" s="18"/>
      <c r="J139" s="18"/>
    </row>
    <row r="140" spans="1:10" ht="15.75" x14ac:dyDescent="0.25">
      <c r="A140" s="7"/>
      <c r="B140" s="47" t="s">
        <v>27</v>
      </c>
      <c r="C140" s="41">
        <v>9621</v>
      </c>
      <c r="D140" s="42">
        <v>0.1</v>
      </c>
      <c r="E140" s="14">
        <f t="shared" ref="E140:E141" si="36">C140*(1+D140)</f>
        <v>10583.1</v>
      </c>
      <c r="F140" s="43" t="s">
        <v>18</v>
      </c>
      <c r="G140" s="44"/>
      <c r="H140" s="45">
        <f t="shared" ref="H140:H141" si="37">G140*E140</f>
        <v>0</v>
      </c>
      <c r="I140" s="18"/>
      <c r="J140" s="18"/>
    </row>
    <row r="141" spans="1:10" ht="15.75" x14ac:dyDescent="0.25">
      <c r="A141" s="7"/>
      <c r="B141" s="47" t="s">
        <v>28</v>
      </c>
      <c r="C141" s="41">
        <f>9621*2</f>
        <v>19242</v>
      </c>
      <c r="D141" s="42">
        <v>0.1</v>
      </c>
      <c r="E141" s="14">
        <f t="shared" si="36"/>
        <v>21166.2</v>
      </c>
      <c r="F141" s="43" t="s">
        <v>18</v>
      </c>
      <c r="G141" s="44"/>
      <c r="H141" s="45">
        <f t="shared" si="37"/>
        <v>0</v>
      </c>
      <c r="I141" s="18"/>
      <c r="J141" s="18"/>
    </row>
    <row r="142" spans="1:10" ht="15.75" x14ac:dyDescent="0.25">
      <c r="A142" s="7"/>
      <c r="B142" s="47" t="s">
        <v>45</v>
      </c>
      <c r="C142" s="41">
        <v>679</v>
      </c>
      <c r="D142" s="42">
        <v>0.1</v>
      </c>
      <c r="E142" s="14">
        <f>C142*(1+D142)</f>
        <v>746.90000000000009</v>
      </c>
      <c r="F142" s="43" t="s">
        <v>19</v>
      </c>
      <c r="G142" s="44"/>
      <c r="H142" s="45">
        <f>G142*E142</f>
        <v>0</v>
      </c>
      <c r="I142" s="18"/>
      <c r="J142" s="18"/>
    </row>
    <row r="143" spans="1:10" ht="15.75" x14ac:dyDescent="0.25">
      <c r="A143" s="7"/>
      <c r="B143" s="47" t="s">
        <v>50</v>
      </c>
      <c r="C143" s="41">
        <v>9621</v>
      </c>
      <c r="D143" s="42">
        <v>0.1</v>
      </c>
      <c r="E143" s="14">
        <f t="shared" ref="E143:E145" si="38">C143*(1+D143)</f>
        <v>10583.1</v>
      </c>
      <c r="F143" s="43" t="s">
        <v>18</v>
      </c>
      <c r="G143" s="44"/>
      <c r="H143" s="45">
        <f t="shared" ref="H143:H145" si="39">G143*E143</f>
        <v>0</v>
      </c>
      <c r="I143" s="18"/>
      <c r="J143" s="18"/>
    </row>
    <row r="144" spans="1:10" ht="15.75" x14ac:dyDescent="0.25">
      <c r="A144" s="7"/>
      <c r="B144" s="47" t="s">
        <v>51</v>
      </c>
      <c r="C144" s="41">
        <f>679*2</f>
        <v>1358</v>
      </c>
      <c r="D144" s="42">
        <v>0.1</v>
      </c>
      <c r="E144" s="14">
        <f t="shared" si="38"/>
        <v>1493.8000000000002</v>
      </c>
      <c r="F144" s="43" t="s">
        <v>19</v>
      </c>
      <c r="G144" s="44"/>
      <c r="H144" s="45">
        <f t="shared" si="39"/>
        <v>0</v>
      </c>
      <c r="I144" s="18"/>
      <c r="J144" s="18"/>
    </row>
    <row r="145" spans="1:10" ht="15.75" x14ac:dyDescent="0.25">
      <c r="A145" s="7"/>
      <c r="B145" s="47" t="s">
        <v>33</v>
      </c>
      <c r="C145" s="41">
        <f>679*2</f>
        <v>1358</v>
      </c>
      <c r="D145" s="42">
        <v>0.1</v>
      </c>
      <c r="E145" s="14">
        <f t="shared" si="38"/>
        <v>1493.8000000000002</v>
      </c>
      <c r="F145" s="43" t="s">
        <v>19</v>
      </c>
      <c r="G145" s="44"/>
      <c r="H145" s="45">
        <f t="shared" si="39"/>
        <v>0</v>
      </c>
      <c r="I145" s="18"/>
      <c r="J145" s="18"/>
    </row>
    <row r="146" spans="1:10" ht="15.75" x14ac:dyDescent="0.25">
      <c r="A146" s="7"/>
      <c r="B146" s="47" t="s">
        <v>21</v>
      </c>
      <c r="C146" s="41"/>
      <c r="D146" s="42"/>
      <c r="E146" s="14"/>
      <c r="F146" s="43"/>
      <c r="G146" s="44"/>
      <c r="H146" s="45"/>
      <c r="I146" s="18"/>
      <c r="J146" s="18"/>
    </row>
    <row r="147" spans="1:10" ht="30" x14ac:dyDescent="0.25">
      <c r="A147" s="7"/>
      <c r="B147" s="46" t="s">
        <v>52</v>
      </c>
      <c r="C147" s="14"/>
      <c r="D147" s="42"/>
      <c r="E147" s="14"/>
      <c r="F147" s="43"/>
      <c r="G147" s="44"/>
      <c r="H147" s="45"/>
      <c r="I147" s="18"/>
      <c r="J147" s="18"/>
    </row>
    <row r="148" spans="1:10" ht="15.75" x14ac:dyDescent="0.25">
      <c r="A148" s="7"/>
      <c r="B148" s="47" t="s">
        <v>27</v>
      </c>
      <c r="C148" s="41">
        <v>208</v>
      </c>
      <c r="D148" s="42">
        <v>0.1</v>
      </c>
      <c r="E148" s="14">
        <f t="shared" ref="E148:E149" si="40">C148*(1+D148)</f>
        <v>228.8</v>
      </c>
      <c r="F148" s="43" t="s">
        <v>18</v>
      </c>
      <c r="G148" s="44"/>
      <c r="H148" s="45">
        <f t="shared" ref="H148:H149" si="41">G148*E148</f>
        <v>0</v>
      </c>
      <c r="I148" s="18"/>
      <c r="J148" s="18"/>
    </row>
    <row r="149" spans="1:10" ht="15.75" x14ac:dyDescent="0.25">
      <c r="A149" s="7"/>
      <c r="B149" s="47" t="s">
        <v>28</v>
      </c>
      <c r="C149" s="41">
        <f>208*2</f>
        <v>416</v>
      </c>
      <c r="D149" s="42">
        <v>0.1</v>
      </c>
      <c r="E149" s="14">
        <f t="shared" si="40"/>
        <v>457.6</v>
      </c>
      <c r="F149" s="43" t="s">
        <v>18</v>
      </c>
      <c r="G149" s="44"/>
      <c r="H149" s="45">
        <f t="shared" si="41"/>
        <v>0</v>
      </c>
      <c r="I149" s="18"/>
      <c r="J149" s="18"/>
    </row>
    <row r="150" spans="1:10" ht="15.75" x14ac:dyDescent="0.25">
      <c r="A150" s="7"/>
      <c r="B150" s="47" t="s">
        <v>45</v>
      </c>
      <c r="C150" s="41">
        <v>28</v>
      </c>
      <c r="D150" s="42">
        <v>0.1</v>
      </c>
      <c r="E150" s="14">
        <f>C150*(1+D150)</f>
        <v>30.800000000000004</v>
      </c>
      <c r="F150" s="43" t="s">
        <v>19</v>
      </c>
      <c r="G150" s="44"/>
      <c r="H150" s="45">
        <f>G150*E150</f>
        <v>0</v>
      </c>
      <c r="I150" s="18"/>
      <c r="J150" s="18"/>
    </row>
    <row r="151" spans="1:10" ht="15.75" x14ac:dyDescent="0.25">
      <c r="A151" s="7"/>
      <c r="B151" s="47" t="s">
        <v>50</v>
      </c>
      <c r="C151" s="41">
        <v>208</v>
      </c>
      <c r="D151" s="42">
        <v>0.1</v>
      </c>
      <c r="E151" s="14">
        <f t="shared" ref="E151:E153" si="42">C151*(1+D151)</f>
        <v>228.8</v>
      </c>
      <c r="F151" s="43" t="s">
        <v>18</v>
      </c>
      <c r="G151" s="44"/>
      <c r="H151" s="45">
        <f t="shared" ref="H151:H153" si="43">G151*E151</f>
        <v>0</v>
      </c>
      <c r="I151" s="18"/>
      <c r="J151" s="18"/>
    </row>
    <row r="152" spans="1:10" ht="15.75" x14ac:dyDescent="0.25">
      <c r="A152" s="7"/>
      <c r="B152" s="47" t="s">
        <v>51</v>
      </c>
      <c r="C152" s="41">
        <v>28</v>
      </c>
      <c r="D152" s="42">
        <v>0.1</v>
      </c>
      <c r="E152" s="14">
        <f t="shared" si="42"/>
        <v>30.800000000000004</v>
      </c>
      <c r="F152" s="43" t="s">
        <v>19</v>
      </c>
      <c r="G152" s="44"/>
      <c r="H152" s="45">
        <f t="shared" si="43"/>
        <v>0</v>
      </c>
      <c r="I152" s="18"/>
      <c r="J152" s="18"/>
    </row>
    <row r="153" spans="1:10" ht="15.75" x14ac:dyDescent="0.25">
      <c r="A153" s="7"/>
      <c r="B153" s="47" t="s">
        <v>33</v>
      </c>
      <c r="C153" s="41">
        <v>28</v>
      </c>
      <c r="D153" s="42">
        <v>0.1</v>
      </c>
      <c r="E153" s="14">
        <f t="shared" si="42"/>
        <v>30.800000000000004</v>
      </c>
      <c r="F153" s="43" t="s">
        <v>19</v>
      </c>
      <c r="G153" s="44"/>
      <c r="H153" s="45">
        <f t="shared" si="43"/>
        <v>0</v>
      </c>
      <c r="I153" s="18"/>
      <c r="J153" s="18"/>
    </row>
    <row r="154" spans="1:10" ht="15.75" x14ac:dyDescent="0.25">
      <c r="A154" s="7"/>
      <c r="B154" s="47" t="s">
        <v>21</v>
      </c>
      <c r="C154" s="41"/>
      <c r="D154" s="42"/>
      <c r="E154" s="14"/>
      <c r="F154" s="43"/>
      <c r="G154" s="44"/>
      <c r="H154" s="45"/>
      <c r="I154" s="18"/>
      <c r="J154" s="18"/>
    </row>
    <row r="155" spans="1:10" ht="30" x14ac:dyDescent="0.25">
      <c r="A155" s="7"/>
      <c r="B155" s="46" t="s">
        <v>53</v>
      </c>
      <c r="C155" s="14"/>
      <c r="D155" s="42"/>
      <c r="E155" s="14"/>
      <c r="F155" s="43"/>
      <c r="G155" s="44"/>
      <c r="H155" s="45"/>
      <c r="I155" s="18"/>
      <c r="J155" s="18"/>
    </row>
    <row r="156" spans="1:10" ht="15.75" x14ac:dyDescent="0.25">
      <c r="A156" s="7"/>
      <c r="B156" s="47" t="s">
        <v>27</v>
      </c>
      <c r="C156" s="41">
        <v>348</v>
      </c>
      <c r="D156" s="42">
        <v>0.1</v>
      </c>
      <c r="E156" s="14">
        <f t="shared" ref="E156:E162" si="44">C156*(1+D156)</f>
        <v>382.8</v>
      </c>
      <c r="F156" s="43" t="s">
        <v>18</v>
      </c>
      <c r="G156" s="44"/>
      <c r="H156" s="45">
        <f t="shared" ref="H156:H162" si="45">G156*E156</f>
        <v>0</v>
      </c>
      <c r="I156" s="18"/>
      <c r="J156" s="18"/>
    </row>
    <row r="157" spans="1:10" ht="15.75" x14ac:dyDescent="0.25">
      <c r="A157" s="7"/>
      <c r="B157" s="47" t="s">
        <v>28</v>
      </c>
      <c r="C157" s="41">
        <f>348*4</f>
        <v>1392</v>
      </c>
      <c r="D157" s="42">
        <v>0.1</v>
      </c>
      <c r="E157" s="14">
        <f t="shared" si="44"/>
        <v>1531.2</v>
      </c>
      <c r="F157" s="43" t="s">
        <v>18</v>
      </c>
      <c r="G157" s="44"/>
      <c r="H157" s="45">
        <f t="shared" si="45"/>
        <v>0</v>
      </c>
      <c r="I157" s="18"/>
      <c r="J157" s="18"/>
    </row>
    <row r="158" spans="1:10" ht="15.75" x14ac:dyDescent="0.25">
      <c r="A158" s="7"/>
      <c r="B158" s="47" t="s">
        <v>29</v>
      </c>
      <c r="C158" s="41">
        <v>348</v>
      </c>
      <c r="D158" s="42">
        <v>0.1</v>
      </c>
      <c r="E158" s="14">
        <f t="shared" si="44"/>
        <v>382.8</v>
      </c>
      <c r="F158" s="43" t="s">
        <v>18</v>
      </c>
      <c r="G158" s="44"/>
      <c r="H158" s="45">
        <f t="shared" si="45"/>
        <v>0</v>
      </c>
      <c r="I158" s="18"/>
      <c r="J158" s="18"/>
    </row>
    <row r="159" spans="1:10" ht="15.75" x14ac:dyDescent="0.25">
      <c r="A159" s="7"/>
      <c r="B159" s="47" t="s">
        <v>30</v>
      </c>
      <c r="C159" s="41">
        <v>48</v>
      </c>
      <c r="D159" s="42">
        <v>0.1</v>
      </c>
      <c r="E159" s="14">
        <f t="shared" si="44"/>
        <v>52.800000000000004</v>
      </c>
      <c r="F159" s="43" t="s">
        <v>19</v>
      </c>
      <c r="G159" s="44"/>
      <c r="H159" s="45">
        <f t="shared" si="45"/>
        <v>0</v>
      </c>
      <c r="I159" s="18"/>
      <c r="J159" s="18"/>
    </row>
    <row r="160" spans="1:10" ht="15.75" x14ac:dyDescent="0.25">
      <c r="A160" s="7"/>
      <c r="B160" s="47" t="s">
        <v>31</v>
      </c>
      <c r="C160" s="41">
        <v>48</v>
      </c>
      <c r="D160" s="42">
        <v>0.1</v>
      </c>
      <c r="E160" s="14">
        <f t="shared" si="44"/>
        <v>52.800000000000004</v>
      </c>
      <c r="F160" s="43" t="s">
        <v>19</v>
      </c>
      <c r="G160" s="44"/>
      <c r="H160" s="45">
        <f t="shared" si="45"/>
        <v>0</v>
      </c>
      <c r="I160" s="18"/>
      <c r="J160" s="18"/>
    </row>
    <row r="161" spans="1:10" ht="15.75" x14ac:dyDescent="0.25">
      <c r="A161" s="7"/>
      <c r="B161" s="47" t="s">
        <v>32</v>
      </c>
      <c r="C161" s="41">
        <v>424</v>
      </c>
      <c r="D161" s="42">
        <v>0.1</v>
      </c>
      <c r="E161" s="14">
        <f t="shared" si="44"/>
        <v>466.40000000000003</v>
      </c>
      <c r="F161" s="43" t="s">
        <v>19</v>
      </c>
      <c r="G161" s="44"/>
      <c r="H161" s="45">
        <f t="shared" si="45"/>
        <v>0</v>
      </c>
      <c r="I161" s="18"/>
      <c r="J161" s="18"/>
    </row>
    <row r="162" spans="1:10" ht="15.75" x14ac:dyDescent="0.25">
      <c r="A162" s="7"/>
      <c r="B162" s="47" t="s">
        <v>33</v>
      </c>
      <c r="C162" s="41">
        <v>48</v>
      </c>
      <c r="D162" s="42">
        <v>0.1</v>
      </c>
      <c r="E162" s="14">
        <f t="shared" si="44"/>
        <v>52.800000000000004</v>
      </c>
      <c r="F162" s="43" t="s">
        <v>19</v>
      </c>
      <c r="G162" s="44"/>
      <c r="H162" s="45">
        <f t="shared" si="45"/>
        <v>0</v>
      </c>
      <c r="I162" s="18"/>
      <c r="J162" s="18"/>
    </row>
    <row r="163" spans="1:10" ht="15.75" x14ac:dyDescent="0.25">
      <c r="A163" s="7"/>
      <c r="B163" s="47" t="s">
        <v>21</v>
      </c>
      <c r="C163" s="41"/>
      <c r="D163" s="42"/>
      <c r="E163" s="14"/>
      <c r="F163" s="43"/>
      <c r="G163" s="44"/>
      <c r="H163" s="45"/>
      <c r="I163" s="18"/>
      <c r="J163" s="18"/>
    </row>
    <row r="164" spans="1:10" ht="15.75" x14ac:dyDescent="0.25">
      <c r="A164" s="7"/>
      <c r="B164" s="46" t="s">
        <v>60</v>
      </c>
      <c r="C164" s="14"/>
      <c r="D164" s="42"/>
      <c r="E164" s="14"/>
      <c r="F164" s="43"/>
      <c r="G164" s="44"/>
      <c r="H164" s="45"/>
      <c r="I164" s="18"/>
      <c r="J164" s="18"/>
    </row>
    <row r="165" spans="1:10" ht="15.75" x14ac:dyDescent="0.25">
      <c r="A165" s="7"/>
      <c r="B165" s="47" t="s">
        <v>27</v>
      </c>
      <c r="C165" s="41">
        <v>7236</v>
      </c>
      <c r="D165" s="42">
        <v>0.1</v>
      </c>
      <c r="E165" s="14">
        <f t="shared" ref="E165:E169" si="46">C165*(1+D165)</f>
        <v>7959.6</v>
      </c>
      <c r="F165" s="43" t="s">
        <v>18</v>
      </c>
      <c r="G165" s="44"/>
      <c r="H165" s="45">
        <f t="shared" ref="H165:H169" si="47">G165*E165</f>
        <v>0</v>
      </c>
      <c r="I165" s="18"/>
      <c r="J165" s="18"/>
    </row>
    <row r="166" spans="1:10" ht="15.75" x14ac:dyDescent="0.25">
      <c r="A166" s="7"/>
      <c r="B166" s="47" t="s">
        <v>28</v>
      </c>
      <c r="C166" s="41">
        <v>7236</v>
      </c>
      <c r="D166" s="42">
        <v>0.1</v>
      </c>
      <c r="E166" s="14">
        <f t="shared" si="46"/>
        <v>7959.6</v>
      </c>
      <c r="F166" s="43" t="s">
        <v>18</v>
      </c>
      <c r="G166" s="44"/>
      <c r="H166" s="45">
        <f t="shared" si="47"/>
        <v>0</v>
      </c>
      <c r="I166" s="18"/>
      <c r="J166" s="18"/>
    </row>
    <row r="167" spans="1:10" ht="15.75" x14ac:dyDescent="0.25">
      <c r="A167" s="7"/>
      <c r="B167" s="47" t="s">
        <v>29</v>
      </c>
      <c r="C167" s="41">
        <v>7236</v>
      </c>
      <c r="D167" s="42">
        <v>0.1</v>
      </c>
      <c r="E167" s="14">
        <f t="shared" si="46"/>
        <v>7959.6</v>
      </c>
      <c r="F167" s="43" t="s">
        <v>18</v>
      </c>
      <c r="G167" s="44"/>
      <c r="H167" s="45">
        <f t="shared" si="47"/>
        <v>0</v>
      </c>
      <c r="I167" s="18"/>
      <c r="J167" s="18"/>
    </row>
    <row r="168" spans="1:10" ht="15.75" x14ac:dyDescent="0.25">
      <c r="A168" s="7"/>
      <c r="B168" s="47" t="s">
        <v>30</v>
      </c>
      <c r="C168" s="41">
        <v>708</v>
      </c>
      <c r="D168" s="42">
        <v>0.1</v>
      </c>
      <c r="E168" s="14">
        <f t="shared" si="46"/>
        <v>778.80000000000007</v>
      </c>
      <c r="F168" s="43" t="s">
        <v>19</v>
      </c>
      <c r="G168" s="44"/>
      <c r="H168" s="45">
        <f t="shared" si="47"/>
        <v>0</v>
      </c>
      <c r="I168" s="18"/>
      <c r="J168" s="18"/>
    </row>
    <row r="169" spans="1:10" ht="15.75" x14ac:dyDescent="0.25">
      <c r="A169" s="7"/>
      <c r="B169" s="47" t="s">
        <v>33</v>
      </c>
      <c r="C169" s="41">
        <v>1416</v>
      </c>
      <c r="D169" s="42">
        <v>0.1</v>
      </c>
      <c r="E169" s="14">
        <f t="shared" si="46"/>
        <v>1557.6000000000001</v>
      </c>
      <c r="F169" s="43" t="s">
        <v>19</v>
      </c>
      <c r="G169" s="44"/>
      <c r="H169" s="45">
        <f t="shared" si="47"/>
        <v>0</v>
      </c>
      <c r="I169" s="18"/>
      <c r="J169" s="18"/>
    </row>
    <row r="170" spans="1:10" ht="15.75" x14ac:dyDescent="0.25">
      <c r="A170" s="7"/>
      <c r="B170" s="47" t="s">
        <v>21</v>
      </c>
      <c r="C170" s="41"/>
      <c r="D170" s="42"/>
      <c r="E170" s="14"/>
      <c r="F170" s="43"/>
      <c r="G170" s="44"/>
      <c r="H170" s="45"/>
      <c r="I170" s="18"/>
      <c r="J170" s="18"/>
    </row>
    <row r="171" spans="1:10" ht="15.75" x14ac:dyDescent="0.25">
      <c r="A171" s="7"/>
      <c r="B171" s="46" t="s">
        <v>34</v>
      </c>
      <c r="C171" s="14"/>
      <c r="D171" s="42"/>
      <c r="E171" s="14"/>
      <c r="F171" s="43"/>
      <c r="G171" s="44"/>
      <c r="H171" s="45"/>
      <c r="I171" s="18"/>
      <c r="J171" s="18"/>
    </row>
    <row r="172" spans="1:10" ht="15.75" x14ac:dyDescent="0.25">
      <c r="A172" s="7"/>
      <c r="B172" s="47" t="s">
        <v>27</v>
      </c>
      <c r="C172" s="41">
        <v>551</v>
      </c>
      <c r="D172" s="42">
        <v>0.1</v>
      </c>
      <c r="E172" s="14">
        <f t="shared" ref="E172:E176" si="48">C172*(1+D172)</f>
        <v>606.1</v>
      </c>
      <c r="F172" s="43" t="s">
        <v>18</v>
      </c>
      <c r="G172" s="44"/>
      <c r="H172" s="45">
        <f t="shared" ref="H172:H176" si="49">G172*E172</f>
        <v>0</v>
      </c>
      <c r="I172" s="18"/>
      <c r="J172" s="18"/>
    </row>
    <row r="173" spans="1:10" ht="15.75" x14ac:dyDescent="0.25">
      <c r="A173" s="7"/>
      <c r="B173" s="47" t="s">
        <v>28</v>
      </c>
      <c r="C173" s="41">
        <v>551</v>
      </c>
      <c r="D173" s="42">
        <v>0.1</v>
      </c>
      <c r="E173" s="14">
        <f t="shared" si="48"/>
        <v>606.1</v>
      </c>
      <c r="F173" s="43" t="s">
        <v>18</v>
      </c>
      <c r="G173" s="44"/>
      <c r="H173" s="45">
        <f t="shared" si="49"/>
        <v>0</v>
      </c>
      <c r="I173" s="18"/>
      <c r="J173" s="18"/>
    </row>
    <row r="174" spans="1:10" ht="15.75" x14ac:dyDescent="0.25">
      <c r="A174" s="7"/>
      <c r="B174" s="47" t="s">
        <v>29</v>
      </c>
      <c r="C174" s="41">
        <v>551</v>
      </c>
      <c r="D174" s="42">
        <v>0.1</v>
      </c>
      <c r="E174" s="14">
        <f t="shared" si="48"/>
        <v>606.1</v>
      </c>
      <c r="F174" s="43" t="s">
        <v>18</v>
      </c>
      <c r="G174" s="44"/>
      <c r="H174" s="45">
        <f t="shared" si="49"/>
        <v>0</v>
      </c>
      <c r="I174" s="18"/>
      <c r="J174" s="18"/>
    </row>
    <row r="175" spans="1:10" ht="15.75" x14ac:dyDescent="0.25">
      <c r="A175" s="7"/>
      <c r="B175" s="47" t="s">
        <v>30</v>
      </c>
      <c r="C175" s="41">
        <v>76</v>
      </c>
      <c r="D175" s="42">
        <v>0.1</v>
      </c>
      <c r="E175" s="14">
        <f t="shared" si="48"/>
        <v>83.600000000000009</v>
      </c>
      <c r="F175" s="43" t="s">
        <v>19</v>
      </c>
      <c r="G175" s="44"/>
      <c r="H175" s="45">
        <f t="shared" si="49"/>
        <v>0</v>
      </c>
      <c r="I175" s="18"/>
      <c r="J175" s="18"/>
    </row>
    <row r="176" spans="1:10" ht="15.75" x14ac:dyDescent="0.25">
      <c r="A176" s="7"/>
      <c r="B176" s="47" t="s">
        <v>33</v>
      </c>
      <c r="C176" s="41">
        <v>76</v>
      </c>
      <c r="D176" s="42">
        <v>0.1</v>
      </c>
      <c r="E176" s="14">
        <f t="shared" si="48"/>
        <v>83.600000000000009</v>
      </c>
      <c r="F176" s="43" t="s">
        <v>19</v>
      </c>
      <c r="G176" s="44"/>
      <c r="H176" s="45">
        <f t="shared" si="49"/>
        <v>0</v>
      </c>
      <c r="I176" s="18"/>
      <c r="J176" s="18"/>
    </row>
    <row r="177" spans="1:10" ht="15.75" x14ac:dyDescent="0.25">
      <c r="A177" s="7"/>
      <c r="B177" s="47" t="s">
        <v>21</v>
      </c>
      <c r="C177" s="41"/>
      <c r="D177" s="42"/>
      <c r="E177" s="14"/>
      <c r="F177" s="43"/>
      <c r="G177" s="44"/>
      <c r="H177" s="45"/>
      <c r="I177" s="18"/>
      <c r="J177" s="18"/>
    </row>
    <row r="178" spans="1:10" ht="15.75" x14ac:dyDescent="0.25">
      <c r="A178" s="7"/>
      <c r="B178" s="46" t="s">
        <v>96</v>
      </c>
      <c r="C178" s="14"/>
      <c r="D178" s="42"/>
      <c r="E178" s="14"/>
      <c r="F178" s="43"/>
      <c r="G178" s="44"/>
      <c r="H178" s="45"/>
      <c r="I178" s="18"/>
      <c r="J178" s="18"/>
    </row>
    <row r="179" spans="1:10" ht="15.75" x14ac:dyDescent="0.25">
      <c r="A179" s="7"/>
      <c r="B179" s="47" t="s">
        <v>93</v>
      </c>
      <c r="C179" s="14">
        <v>1289</v>
      </c>
      <c r="D179" s="42">
        <v>0.1</v>
      </c>
      <c r="E179" s="14">
        <f t="shared" ref="E179:E180" si="50">C179*(1+D179)</f>
        <v>1417.9</v>
      </c>
      <c r="F179" s="43" t="s">
        <v>18</v>
      </c>
      <c r="G179" s="44"/>
      <c r="H179" s="45">
        <f t="shared" ref="H179:H180" si="51">G179*E179</f>
        <v>0</v>
      </c>
      <c r="I179" s="18"/>
      <c r="J179" s="18"/>
    </row>
    <row r="180" spans="1:10" ht="15.75" x14ac:dyDescent="0.25">
      <c r="A180" s="7"/>
      <c r="B180" s="48" t="s">
        <v>94</v>
      </c>
      <c r="C180" s="14">
        <v>2741</v>
      </c>
      <c r="D180" s="42">
        <v>0.1</v>
      </c>
      <c r="E180" s="14">
        <f t="shared" si="50"/>
        <v>3015.1000000000004</v>
      </c>
      <c r="F180" s="43" t="s">
        <v>18</v>
      </c>
      <c r="G180" s="44"/>
      <c r="H180" s="45">
        <f t="shared" si="51"/>
        <v>0</v>
      </c>
      <c r="I180" s="18"/>
      <c r="J180" s="18"/>
    </row>
    <row r="181" spans="1:10" ht="15.75" x14ac:dyDescent="0.25">
      <c r="A181" s="7"/>
      <c r="B181" s="48" t="s">
        <v>95</v>
      </c>
      <c r="C181" s="14">
        <v>388</v>
      </c>
      <c r="D181" s="42">
        <v>0.1</v>
      </c>
      <c r="E181" s="14">
        <f t="shared" ref="E181" si="52">C181*(1+D181)</f>
        <v>426.8</v>
      </c>
      <c r="F181" s="43" t="s">
        <v>18</v>
      </c>
      <c r="G181" s="44"/>
      <c r="H181" s="45">
        <f t="shared" ref="H181" si="53">G181*E181</f>
        <v>0</v>
      </c>
      <c r="I181" s="18"/>
      <c r="J181" s="18"/>
    </row>
    <row r="182" spans="1:10" ht="16.5" thickBot="1" x14ac:dyDescent="0.3">
      <c r="A182" s="7"/>
      <c r="B182" s="47"/>
      <c r="C182" s="41"/>
      <c r="D182" s="42"/>
      <c r="E182" s="14"/>
      <c r="F182" s="43"/>
      <c r="G182" s="44"/>
      <c r="H182" s="45"/>
      <c r="I182" s="25"/>
      <c r="J182" s="25"/>
    </row>
    <row r="183" spans="1:10" ht="16.5" thickBot="1" x14ac:dyDescent="0.3">
      <c r="A183" s="50"/>
      <c r="B183" s="56" t="s">
        <v>61</v>
      </c>
      <c r="C183" s="57"/>
      <c r="D183" s="58"/>
      <c r="E183" s="57"/>
      <c r="F183" s="59"/>
      <c r="G183" s="60"/>
      <c r="H183" s="61"/>
      <c r="I183" s="62"/>
      <c r="J183" s="63"/>
    </row>
    <row r="184" spans="1:10" ht="15.75" x14ac:dyDescent="0.25">
      <c r="A184" s="7"/>
      <c r="B184" s="46" t="s">
        <v>49</v>
      </c>
      <c r="C184" s="14"/>
      <c r="D184" s="42"/>
      <c r="E184" s="14"/>
      <c r="F184" s="43"/>
      <c r="G184" s="44"/>
      <c r="H184" s="45"/>
      <c r="I184" s="18"/>
      <c r="J184" s="18"/>
    </row>
    <row r="185" spans="1:10" ht="15.75" x14ac:dyDescent="0.25">
      <c r="A185" s="7"/>
      <c r="B185" s="47" t="s">
        <v>27</v>
      </c>
      <c r="C185" s="41">
        <v>8204</v>
      </c>
      <c r="D185" s="42">
        <v>0.1</v>
      </c>
      <c r="E185" s="14">
        <f t="shared" ref="E185:E186" si="54">C185*(1+D185)</f>
        <v>9024.4000000000015</v>
      </c>
      <c r="F185" s="43" t="s">
        <v>18</v>
      </c>
      <c r="G185" s="44"/>
      <c r="H185" s="45">
        <f t="shared" ref="H185:H186" si="55">G185*E185</f>
        <v>0</v>
      </c>
      <c r="I185" s="18"/>
      <c r="J185" s="18"/>
    </row>
    <row r="186" spans="1:10" ht="15.75" x14ac:dyDescent="0.25">
      <c r="A186" s="7"/>
      <c r="B186" s="47" t="s">
        <v>28</v>
      </c>
      <c r="C186" s="41">
        <f>8204*2</f>
        <v>16408</v>
      </c>
      <c r="D186" s="42">
        <v>0.1</v>
      </c>
      <c r="E186" s="14">
        <f t="shared" si="54"/>
        <v>18048.800000000003</v>
      </c>
      <c r="F186" s="43" t="s">
        <v>18</v>
      </c>
      <c r="G186" s="44"/>
      <c r="H186" s="45">
        <f t="shared" si="55"/>
        <v>0</v>
      </c>
      <c r="I186" s="18"/>
      <c r="J186" s="18"/>
    </row>
    <row r="187" spans="1:10" ht="15.75" x14ac:dyDescent="0.25">
      <c r="A187" s="7"/>
      <c r="B187" s="47" t="s">
        <v>45</v>
      </c>
      <c r="C187" s="41">
        <v>623</v>
      </c>
      <c r="D187" s="42">
        <v>0.1</v>
      </c>
      <c r="E187" s="14">
        <f>C187*(1+D187)</f>
        <v>685.30000000000007</v>
      </c>
      <c r="F187" s="43" t="s">
        <v>19</v>
      </c>
      <c r="G187" s="44"/>
      <c r="H187" s="45">
        <f>G187*E187</f>
        <v>0</v>
      </c>
      <c r="I187" s="18"/>
      <c r="J187" s="18"/>
    </row>
    <row r="188" spans="1:10" ht="15.75" x14ac:dyDescent="0.25">
      <c r="A188" s="7"/>
      <c r="B188" s="47" t="s">
        <v>50</v>
      </c>
      <c r="C188" s="41">
        <v>8204</v>
      </c>
      <c r="D188" s="42">
        <v>0.1</v>
      </c>
      <c r="E188" s="14">
        <f t="shared" ref="E188:E190" si="56">C188*(1+D188)</f>
        <v>9024.4000000000015</v>
      </c>
      <c r="F188" s="43" t="s">
        <v>18</v>
      </c>
      <c r="G188" s="44"/>
      <c r="H188" s="45">
        <f t="shared" ref="H188:H190" si="57">G188*E188</f>
        <v>0</v>
      </c>
      <c r="I188" s="18"/>
      <c r="J188" s="18"/>
    </row>
    <row r="189" spans="1:10" ht="15.75" x14ac:dyDescent="0.25">
      <c r="A189" s="7"/>
      <c r="B189" s="47" t="s">
        <v>31</v>
      </c>
      <c r="C189" s="41">
        <f>623*2</f>
        <v>1246</v>
      </c>
      <c r="D189" s="42">
        <v>0.1</v>
      </c>
      <c r="E189" s="14">
        <f t="shared" si="56"/>
        <v>1370.6000000000001</v>
      </c>
      <c r="F189" s="43" t="s">
        <v>19</v>
      </c>
      <c r="G189" s="44"/>
      <c r="H189" s="45">
        <f t="shared" si="57"/>
        <v>0</v>
      </c>
      <c r="I189" s="18"/>
      <c r="J189" s="18"/>
    </row>
    <row r="190" spans="1:10" ht="15.75" x14ac:dyDescent="0.25">
      <c r="A190" s="7"/>
      <c r="B190" s="47" t="s">
        <v>33</v>
      </c>
      <c r="C190" s="41">
        <f>623*2</f>
        <v>1246</v>
      </c>
      <c r="D190" s="42">
        <v>0.1</v>
      </c>
      <c r="E190" s="14">
        <f t="shared" si="56"/>
        <v>1370.6000000000001</v>
      </c>
      <c r="F190" s="43" t="s">
        <v>19</v>
      </c>
      <c r="G190" s="44"/>
      <c r="H190" s="45">
        <f t="shared" si="57"/>
        <v>0</v>
      </c>
      <c r="I190" s="18"/>
      <c r="J190" s="18"/>
    </row>
    <row r="191" spans="1:10" ht="15.75" x14ac:dyDescent="0.25">
      <c r="A191" s="7"/>
      <c r="B191" s="49" t="s">
        <v>21</v>
      </c>
      <c r="D191" s="42"/>
      <c r="E191" s="14"/>
      <c r="F191" s="43"/>
      <c r="G191" s="44"/>
      <c r="H191" s="45"/>
      <c r="I191" s="18"/>
      <c r="J191" s="18"/>
    </row>
    <row r="192" spans="1:10" ht="30" x14ac:dyDescent="0.25">
      <c r="A192" s="7"/>
      <c r="B192" s="46" t="s">
        <v>53</v>
      </c>
      <c r="C192" s="14"/>
      <c r="D192" s="42"/>
      <c r="E192" s="14"/>
      <c r="F192" s="43"/>
      <c r="G192" s="44"/>
      <c r="H192" s="45"/>
      <c r="I192" s="18"/>
      <c r="J192" s="18"/>
    </row>
    <row r="193" spans="1:10" ht="15.75" x14ac:dyDescent="0.25">
      <c r="A193" s="7"/>
      <c r="B193" s="47" t="s">
        <v>27</v>
      </c>
      <c r="C193" s="41">
        <v>953</v>
      </c>
      <c r="D193" s="42">
        <v>0.1</v>
      </c>
      <c r="E193" s="14">
        <f t="shared" ref="E193:E199" si="58">C193*(1+D193)</f>
        <v>1048.3000000000002</v>
      </c>
      <c r="F193" s="43" t="s">
        <v>18</v>
      </c>
      <c r="G193" s="44"/>
      <c r="H193" s="45">
        <f t="shared" ref="H193:H199" si="59">G193*E193</f>
        <v>0</v>
      </c>
      <c r="I193" s="18"/>
      <c r="J193" s="18"/>
    </row>
    <row r="194" spans="1:10" ht="15.75" x14ac:dyDescent="0.25">
      <c r="A194" s="7"/>
      <c r="B194" s="47" t="s">
        <v>28</v>
      </c>
      <c r="C194" s="41">
        <f>953*4</f>
        <v>3812</v>
      </c>
      <c r="D194" s="42">
        <v>0.1</v>
      </c>
      <c r="E194" s="14">
        <f t="shared" si="58"/>
        <v>4193.2000000000007</v>
      </c>
      <c r="F194" s="43" t="s">
        <v>18</v>
      </c>
      <c r="G194" s="44"/>
      <c r="H194" s="45">
        <f t="shared" si="59"/>
        <v>0</v>
      </c>
      <c r="I194" s="18"/>
      <c r="J194" s="18"/>
    </row>
    <row r="195" spans="1:10" ht="15.75" x14ac:dyDescent="0.25">
      <c r="A195" s="7"/>
      <c r="B195" s="47" t="s">
        <v>29</v>
      </c>
      <c r="C195" s="41">
        <v>953</v>
      </c>
      <c r="D195" s="42">
        <v>0.1</v>
      </c>
      <c r="E195" s="14">
        <f t="shared" si="58"/>
        <v>1048.3000000000002</v>
      </c>
      <c r="F195" s="43" t="s">
        <v>18</v>
      </c>
      <c r="G195" s="44"/>
      <c r="H195" s="45">
        <f t="shared" si="59"/>
        <v>0</v>
      </c>
      <c r="I195" s="18"/>
      <c r="J195" s="18"/>
    </row>
    <row r="196" spans="1:10" ht="15.75" x14ac:dyDescent="0.25">
      <c r="A196" s="7"/>
      <c r="B196" s="47" t="s">
        <v>30</v>
      </c>
      <c r="C196" s="41">
        <v>144</v>
      </c>
      <c r="D196" s="42">
        <v>0.1</v>
      </c>
      <c r="E196" s="14">
        <f t="shared" si="58"/>
        <v>158.4</v>
      </c>
      <c r="F196" s="43" t="s">
        <v>19</v>
      </c>
      <c r="G196" s="44"/>
      <c r="H196" s="45">
        <f t="shared" si="59"/>
        <v>0</v>
      </c>
      <c r="I196" s="18"/>
      <c r="J196" s="18"/>
    </row>
    <row r="197" spans="1:10" ht="15.75" x14ac:dyDescent="0.25">
      <c r="A197" s="7"/>
      <c r="B197" s="47" t="s">
        <v>31</v>
      </c>
      <c r="C197" s="41">
        <v>144</v>
      </c>
      <c r="D197" s="42">
        <v>0.1</v>
      </c>
      <c r="E197" s="14">
        <f t="shared" si="58"/>
        <v>158.4</v>
      </c>
      <c r="F197" s="43" t="s">
        <v>19</v>
      </c>
      <c r="G197" s="44"/>
      <c r="H197" s="45">
        <f t="shared" si="59"/>
        <v>0</v>
      </c>
      <c r="I197" s="18"/>
      <c r="J197" s="18"/>
    </row>
    <row r="198" spans="1:10" ht="15.75" x14ac:dyDescent="0.25">
      <c r="A198" s="7"/>
      <c r="B198" s="47" t="s">
        <v>32</v>
      </c>
      <c r="C198" s="41">
        <v>72</v>
      </c>
      <c r="D198" s="42">
        <v>0.1</v>
      </c>
      <c r="E198" s="14">
        <f t="shared" si="58"/>
        <v>79.2</v>
      </c>
      <c r="F198" s="43" t="s">
        <v>19</v>
      </c>
      <c r="G198" s="44"/>
      <c r="H198" s="45">
        <f t="shared" si="59"/>
        <v>0</v>
      </c>
      <c r="I198" s="18"/>
      <c r="J198" s="18"/>
    </row>
    <row r="199" spans="1:10" ht="15.75" x14ac:dyDescent="0.25">
      <c r="A199" s="7"/>
      <c r="B199" s="47" t="s">
        <v>33</v>
      </c>
      <c r="C199" s="41">
        <v>144</v>
      </c>
      <c r="D199" s="42">
        <v>0.1</v>
      </c>
      <c r="E199" s="14">
        <f t="shared" si="58"/>
        <v>158.4</v>
      </c>
      <c r="F199" s="43" t="s">
        <v>19</v>
      </c>
      <c r="G199" s="44"/>
      <c r="H199" s="45">
        <f t="shared" si="59"/>
        <v>0</v>
      </c>
      <c r="I199" s="18"/>
      <c r="J199" s="18"/>
    </row>
    <row r="200" spans="1:10" ht="15.75" x14ac:dyDescent="0.25">
      <c r="A200" s="7"/>
      <c r="B200" s="47" t="s">
        <v>21</v>
      </c>
      <c r="C200" s="41"/>
      <c r="D200" s="42"/>
      <c r="E200" s="14"/>
      <c r="F200" s="43"/>
      <c r="G200" s="44"/>
      <c r="H200" s="45"/>
      <c r="I200" s="18"/>
      <c r="J200" s="18"/>
    </row>
    <row r="201" spans="1:10" ht="30" x14ac:dyDescent="0.25">
      <c r="A201" s="7"/>
      <c r="B201" s="46" t="s">
        <v>40</v>
      </c>
      <c r="C201" s="14"/>
      <c r="D201" s="42"/>
      <c r="E201" s="14"/>
      <c r="F201" s="43"/>
      <c r="G201" s="44"/>
      <c r="H201" s="45"/>
      <c r="I201" s="18"/>
      <c r="J201" s="18"/>
    </row>
    <row r="202" spans="1:10" ht="15.75" x14ac:dyDescent="0.25">
      <c r="A202" s="7"/>
      <c r="B202" s="47" t="s">
        <v>41</v>
      </c>
      <c r="C202" s="41">
        <v>81</v>
      </c>
      <c r="D202" s="42">
        <v>0.1</v>
      </c>
      <c r="E202" s="14">
        <f t="shared" ref="E202:E207" si="60">C202*(1+D202)</f>
        <v>89.100000000000009</v>
      </c>
      <c r="F202" s="43" t="s">
        <v>18</v>
      </c>
      <c r="G202" s="44"/>
      <c r="H202" s="45">
        <f t="shared" ref="H202:H207" si="61">G202*E202</f>
        <v>0</v>
      </c>
      <c r="I202" s="18"/>
      <c r="J202" s="18"/>
    </row>
    <row r="203" spans="1:10" ht="15.75" x14ac:dyDescent="0.25">
      <c r="A203" s="7"/>
      <c r="B203" s="47" t="s">
        <v>42</v>
      </c>
      <c r="C203" s="41">
        <v>81</v>
      </c>
      <c r="D203" s="42">
        <v>0.1</v>
      </c>
      <c r="E203" s="14">
        <f t="shared" si="60"/>
        <v>89.100000000000009</v>
      </c>
      <c r="F203" s="43" t="s">
        <v>18</v>
      </c>
      <c r="G203" s="44"/>
      <c r="H203" s="45">
        <f t="shared" si="61"/>
        <v>0</v>
      </c>
      <c r="I203" s="18"/>
      <c r="J203" s="18"/>
    </row>
    <row r="204" spans="1:10" ht="15.75" x14ac:dyDescent="0.25">
      <c r="A204" s="7"/>
      <c r="B204" s="47" t="s">
        <v>43</v>
      </c>
      <c r="C204" s="41">
        <v>81</v>
      </c>
      <c r="D204" s="42">
        <v>0.1</v>
      </c>
      <c r="E204" s="14">
        <f t="shared" si="60"/>
        <v>89.100000000000009</v>
      </c>
      <c r="F204" s="43" t="s">
        <v>18</v>
      </c>
      <c r="G204" s="44"/>
      <c r="H204" s="45">
        <f t="shared" si="61"/>
        <v>0</v>
      </c>
      <c r="I204" s="18"/>
      <c r="J204" s="18"/>
    </row>
    <row r="205" spans="1:10" ht="15.75" x14ac:dyDescent="0.25">
      <c r="A205" s="7"/>
      <c r="B205" s="47" t="s">
        <v>44</v>
      </c>
      <c r="C205" s="41">
        <f>81*2</f>
        <v>162</v>
      </c>
      <c r="D205" s="42">
        <v>0.1</v>
      </c>
      <c r="E205" s="14">
        <f t="shared" si="60"/>
        <v>178.20000000000002</v>
      </c>
      <c r="F205" s="43" t="s">
        <v>18</v>
      </c>
      <c r="G205" s="44"/>
      <c r="H205" s="45">
        <f t="shared" si="61"/>
        <v>0</v>
      </c>
      <c r="I205" s="18"/>
      <c r="J205" s="18"/>
    </row>
    <row r="206" spans="1:10" ht="15.75" x14ac:dyDescent="0.25">
      <c r="A206" s="7"/>
      <c r="B206" s="47" t="s">
        <v>45</v>
      </c>
      <c r="C206" s="41">
        <v>12</v>
      </c>
      <c r="D206" s="42">
        <v>0.1</v>
      </c>
      <c r="E206" s="14">
        <f t="shared" si="60"/>
        <v>13.200000000000001</v>
      </c>
      <c r="F206" s="43" t="s">
        <v>19</v>
      </c>
      <c r="G206" s="44"/>
      <c r="H206" s="45">
        <f t="shared" si="61"/>
        <v>0</v>
      </c>
      <c r="I206" s="18"/>
      <c r="J206" s="18"/>
    </row>
    <row r="207" spans="1:10" ht="15.75" x14ac:dyDescent="0.25">
      <c r="A207" s="7"/>
      <c r="B207" s="47" t="s">
        <v>33</v>
      </c>
      <c r="C207" s="41">
        <v>12</v>
      </c>
      <c r="D207" s="42">
        <v>0.1</v>
      </c>
      <c r="E207" s="14">
        <f t="shared" si="60"/>
        <v>13.200000000000001</v>
      </c>
      <c r="F207" s="43" t="s">
        <v>19</v>
      </c>
      <c r="G207" s="44"/>
      <c r="H207" s="45">
        <f t="shared" si="61"/>
        <v>0</v>
      </c>
      <c r="I207" s="18"/>
      <c r="J207" s="18"/>
    </row>
    <row r="208" spans="1:10" ht="15.75" x14ac:dyDescent="0.25">
      <c r="A208" s="7"/>
      <c r="B208" s="47" t="s">
        <v>21</v>
      </c>
      <c r="C208" s="41"/>
      <c r="D208" s="42"/>
      <c r="E208" s="14"/>
      <c r="F208" s="43"/>
      <c r="G208" s="44"/>
      <c r="H208" s="45"/>
      <c r="I208" s="18"/>
      <c r="J208" s="18"/>
    </row>
    <row r="209" spans="1:10" ht="15.75" x14ac:dyDescent="0.25">
      <c r="A209" s="7"/>
      <c r="B209" s="46" t="s">
        <v>60</v>
      </c>
      <c r="C209" s="14"/>
      <c r="D209" s="42"/>
      <c r="E209" s="14"/>
      <c r="F209" s="43"/>
      <c r="G209" s="44"/>
      <c r="H209" s="45"/>
      <c r="I209" s="18"/>
      <c r="J209" s="18"/>
    </row>
    <row r="210" spans="1:10" ht="15.75" x14ac:dyDescent="0.25">
      <c r="A210" s="7"/>
      <c r="B210" s="47" t="s">
        <v>27</v>
      </c>
      <c r="C210" s="41">
        <v>4964</v>
      </c>
      <c r="D210" s="42">
        <v>0.1</v>
      </c>
      <c r="E210" s="14">
        <f t="shared" ref="E210:E214" si="62">C210*(1+D210)</f>
        <v>5460.4000000000005</v>
      </c>
      <c r="F210" s="43" t="s">
        <v>18</v>
      </c>
      <c r="G210" s="44"/>
      <c r="H210" s="45">
        <f t="shared" ref="H210:H214" si="63">G210*E210</f>
        <v>0</v>
      </c>
      <c r="I210" s="18"/>
      <c r="J210" s="18"/>
    </row>
    <row r="211" spans="1:10" ht="15.75" x14ac:dyDescent="0.25">
      <c r="A211" s="7"/>
      <c r="B211" s="47" t="s">
        <v>28</v>
      </c>
      <c r="C211" s="41">
        <v>4964</v>
      </c>
      <c r="D211" s="42">
        <v>0.1</v>
      </c>
      <c r="E211" s="14">
        <f t="shared" si="62"/>
        <v>5460.4000000000005</v>
      </c>
      <c r="F211" s="43" t="s">
        <v>18</v>
      </c>
      <c r="G211" s="44"/>
      <c r="H211" s="45">
        <f t="shared" si="63"/>
        <v>0</v>
      </c>
      <c r="I211" s="18"/>
      <c r="J211" s="18"/>
    </row>
    <row r="212" spans="1:10" ht="15.75" x14ac:dyDescent="0.25">
      <c r="A212" s="7"/>
      <c r="B212" s="47" t="s">
        <v>29</v>
      </c>
      <c r="C212" s="41">
        <v>4964</v>
      </c>
      <c r="D212" s="42">
        <v>0.1</v>
      </c>
      <c r="E212" s="14">
        <f t="shared" si="62"/>
        <v>5460.4000000000005</v>
      </c>
      <c r="F212" s="43" t="s">
        <v>18</v>
      </c>
      <c r="G212" s="44"/>
      <c r="H212" s="45">
        <f t="shared" si="63"/>
        <v>0</v>
      </c>
      <c r="I212" s="18"/>
      <c r="J212" s="18"/>
    </row>
    <row r="213" spans="1:10" ht="15.75" x14ac:dyDescent="0.25">
      <c r="A213" s="7"/>
      <c r="B213" s="47" t="s">
        <v>30</v>
      </c>
      <c r="C213" s="41">
        <f>716*2</f>
        <v>1432</v>
      </c>
      <c r="D213" s="42">
        <v>0.1</v>
      </c>
      <c r="E213" s="14">
        <f t="shared" si="62"/>
        <v>1575.2</v>
      </c>
      <c r="F213" s="43" t="s">
        <v>19</v>
      </c>
      <c r="G213" s="44"/>
      <c r="H213" s="45">
        <f t="shared" si="63"/>
        <v>0</v>
      </c>
      <c r="I213" s="18"/>
      <c r="J213" s="18"/>
    </row>
    <row r="214" spans="1:10" ht="15.75" x14ac:dyDescent="0.25">
      <c r="A214" s="7"/>
      <c r="B214" s="47" t="s">
        <v>33</v>
      </c>
      <c r="C214" s="41">
        <f>716*2</f>
        <v>1432</v>
      </c>
      <c r="D214" s="42">
        <v>0.1</v>
      </c>
      <c r="E214" s="14">
        <f t="shared" si="62"/>
        <v>1575.2</v>
      </c>
      <c r="F214" s="43" t="s">
        <v>19</v>
      </c>
      <c r="G214" s="44"/>
      <c r="H214" s="45">
        <f t="shared" si="63"/>
        <v>0</v>
      </c>
      <c r="I214" s="18"/>
      <c r="J214" s="18"/>
    </row>
    <row r="215" spans="1:10" ht="15.75" x14ac:dyDescent="0.25">
      <c r="A215" s="7"/>
      <c r="B215" s="47" t="s">
        <v>21</v>
      </c>
      <c r="C215" s="41"/>
      <c r="D215" s="42"/>
      <c r="E215" s="14"/>
      <c r="F215" s="43"/>
      <c r="G215" s="44"/>
      <c r="H215" s="45"/>
      <c r="I215" s="18"/>
      <c r="J215" s="18"/>
    </row>
    <row r="216" spans="1:10" ht="15.75" x14ac:dyDescent="0.25">
      <c r="A216" s="7"/>
      <c r="B216" s="46" t="s">
        <v>96</v>
      </c>
      <c r="C216" s="41"/>
      <c r="D216" s="42"/>
      <c r="E216" s="14"/>
      <c r="F216" s="43"/>
      <c r="G216" s="44"/>
      <c r="H216" s="45"/>
      <c r="I216" s="18"/>
      <c r="J216" s="18"/>
    </row>
    <row r="217" spans="1:10" ht="15.75" x14ac:dyDescent="0.25">
      <c r="A217" s="7"/>
      <c r="B217" s="47" t="s">
        <v>93</v>
      </c>
      <c r="C217" s="14">
        <v>262</v>
      </c>
      <c r="D217" s="42">
        <v>0.1</v>
      </c>
      <c r="E217" s="14">
        <f t="shared" ref="E217:E218" si="64">C217*(1+D217)</f>
        <v>288.20000000000005</v>
      </c>
      <c r="F217" s="43" t="s">
        <v>18</v>
      </c>
      <c r="G217" s="44"/>
      <c r="H217" s="45">
        <f t="shared" ref="H217:H218" si="65">G217*E217</f>
        <v>0</v>
      </c>
      <c r="I217" s="18"/>
      <c r="J217" s="18"/>
    </row>
    <row r="218" spans="1:10" ht="15.75" x14ac:dyDescent="0.25">
      <c r="A218" s="7"/>
      <c r="B218" s="48" t="s">
        <v>95</v>
      </c>
      <c r="C218" s="14">
        <v>1342</v>
      </c>
      <c r="D218" s="42">
        <v>0.1</v>
      </c>
      <c r="E218" s="14">
        <f t="shared" si="64"/>
        <v>1476.2</v>
      </c>
      <c r="F218" s="43" t="s">
        <v>18</v>
      </c>
      <c r="G218" s="44"/>
      <c r="H218" s="45">
        <f t="shared" si="65"/>
        <v>0</v>
      </c>
      <c r="I218" s="18"/>
      <c r="J218" s="18"/>
    </row>
    <row r="219" spans="1:10" ht="16.5" thickBot="1" x14ac:dyDescent="0.3">
      <c r="A219" s="7"/>
      <c r="B219" s="48"/>
      <c r="C219" s="14"/>
      <c r="D219" s="42"/>
      <c r="E219" s="14"/>
      <c r="F219" s="43"/>
      <c r="G219" s="44"/>
      <c r="H219" s="45"/>
      <c r="I219" s="18"/>
      <c r="J219" s="18"/>
    </row>
    <row r="220" spans="1:10" ht="16.5" thickBot="1" x14ac:dyDescent="0.3">
      <c r="A220" s="50"/>
      <c r="B220" s="56" t="s">
        <v>62</v>
      </c>
      <c r="C220" s="57"/>
      <c r="D220" s="58"/>
      <c r="E220" s="57"/>
      <c r="F220" s="59"/>
      <c r="G220" s="60"/>
      <c r="H220" s="61"/>
      <c r="I220" s="62"/>
      <c r="J220" s="63"/>
    </row>
    <row r="221" spans="1:10" ht="15.75" x14ac:dyDescent="0.25">
      <c r="A221" s="7"/>
      <c r="B221" s="46" t="s">
        <v>49</v>
      </c>
      <c r="C221" s="14"/>
      <c r="D221" s="42"/>
      <c r="E221" s="14"/>
      <c r="F221" s="43"/>
      <c r="G221" s="44"/>
      <c r="H221" s="45"/>
      <c r="I221" s="18"/>
      <c r="J221" s="18"/>
    </row>
    <row r="222" spans="1:10" ht="15.75" x14ac:dyDescent="0.25">
      <c r="A222" s="7"/>
      <c r="B222" s="47" t="s">
        <v>27</v>
      </c>
      <c r="C222" s="41">
        <v>8204</v>
      </c>
      <c r="D222" s="42">
        <v>0.1</v>
      </c>
      <c r="E222" s="14">
        <f t="shared" ref="E222:E223" si="66">C222*(1+D222)</f>
        <v>9024.4000000000015</v>
      </c>
      <c r="F222" s="43" t="s">
        <v>18</v>
      </c>
      <c r="G222" s="44"/>
      <c r="H222" s="45">
        <f t="shared" ref="H222:H223" si="67">G222*E222</f>
        <v>0</v>
      </c>
      <c r="I222" s="18"/>
      <c r="J222" s="18"/>
    </row>
    <row r="223" spans="1:10" ht="15.75" x14ac:dyDescent="0.25">
      <c r="A223" s="7"/>
      <c r="B223" s="47" t="s">
        <v>28</v>
      </c>
      <c r="C223" s="41">
        <f>8204*2</f>
        <v>16408</v>
      </c>
      <c r="D223" s="42">
        <v>0.1</v>
      </c>
      <c r="E223" s="14">
        <f t="shared" si="66"/>
        <v>18048.800000000003</v>
      </c>
      <c r="F223" s="43" t="s">
        <v>18</v>
      </c>
      <c r="G223" s="44"/>
      <c r="H223" s="45">
        <f t="shared" si="67"/>
        <v>0</v>
      </c>
      <c r="I223" s="18"/>
      <c r="J223" s="18"/>
    </row>
    <row r="224" spans="1:10" ht="15.75" x14ac:dyDescent="0.25">
      <c r="A224" s="7"/>
      <c r="B224" s="47" t="s">
        <v>45</v>
      </c>
      <c r="C224" s="41">
        <f>623*2</f>
        <v>1246</v>
      </c>
      <c r="D224" s="42">
        <v>0.1</v>
      </c>
      <c r="E224" s="14">
        <f>C224*(1+D224)</f>
        <v>1370.6000000000001</v>
      </c>
      <c r="F224" s="43" t="s">
        <v>19</v>
      </c>
      <c r="G224" s="44"/>
      <c r="H224" s="45">
        <f>G224*E224</f>
        <v>0</v>
      </c>
      <c r="I224" s="18"/>
      <c r="J224" s="18"/>
    </row>
    <row r="225" spans="1:10" ht="15.75" x14ac:dyDescent="0.25">
      <c r="A225" s="7"/>
      <c r="B225" s="47" t="s">
        <v>50</v>
      </c>
      <c r="C225" s="41">
        <v>8204</v>
      </c>
      <c r="D225" s="42">
        <v>0.1</v>
      </c>
      <c r="E225" s="14">
        <f t="shared" ref="E225:E227" si="68">C225*(1+D225)</f>
        <v>9024.4000000000015</v>
      </c>
      <c r="F225" s="43" t="s">
        <v>18</v>
      </c>
      <c r="G225" s="44"/>
      <c r="H225" s="45">
        <f t="shared" ref="H225:H227" si="69">G225*E225</f>
        <v>0</v>
      </c>
      <c r="I225" s="18"/>
      <c r="J225" s="18"/>
    </row>
    <row r="226" spans="1:10" ht="15.75" x14ac:dyDescent="0.25">
      <c r="A226" s="7"/>
      <c r="B226" s="47" t="s">
        <v>51</v>
      </c>
      <c r="C226" s="41">
        <v>1246</v>
      </c>
      <c r="D226" s="42">
        <v>0.1</v>
      </c>
      <c r="E226" s="14">
        <f t="shared" si="68"/>
        <v>1370.6000000000001</v>
      </c>
      <c r="F226" s="43" t="s">
        <v>19</v>
      </c>
      <c r="G226" s="44"/>
      <c r="H226" s="45">
        <f t="shared" si="69"/>
        <v>0</v>
      </c>
      <c r="I226" s="18"/>
      <c r="J226" s="18"/>
    </row>
    <row r="227" spans="1:10" ht="15.75" x14ac:dyDescent="0.25">
      <c r="A227" s="7"/>
      <c r="B227" s="47" t="s">
        <v>33</v>
      </c>
      <c r="C227" s="41">
        <v>1246</v>
      </c>
      <c r="D227" s="42">
        <v>0.1</v>
      </c>
      <c r="E227" s="14">
        <f t="shared" si="68"/>
        <v>1370.6000000000001</v>
      </c>
      <c r="F227" s="43" t="s">
        <v>19</v>
      </c>
      <c r="G227" s="44"/>
      <c r="H227" s="45">
        <f t="shared" si="69"/>
        <v>0</v>
      </c>
      <c r="I227" s="18"/>
      <c r="J227" s="18"/>
    </row>
    <row r="228" spans="1:10" ht="15.75" x14ac:dyDescent="0.25">
      <c r="A228" s="7"/>
      <c r="B228" s="47" t="s">
        <v>21</v>
      </c>
      <c r="C228" s="41"/>
      <c r="D228" s="42"/>
      <c r="E228" s="14"/>
      <c r="F228" s="43"/>
      <c r="G228" s="44"/>
      <c r="H228" s="45"/>
      <c r="I228" s="18"/>
      <c r="J228" s="18"/>
    </row>
    <row r="229" spans="1:10" ht="30" x14ac:dyDescent="0.25">
      <c r="A229" s="7"/>
      <c r="B229" s="46" t="s">
        <v>53</v>
      </c>
      <c r="C229" s="14"/>
      <c r="D229" s="42"/>
      <c r="E229" s="14"/>
      <c r="F229" s="43"/>
      <c r="G229" s="44"/>
      <c r="H229" s="45"/>
      <c r="I229" s="18"/>
      <c r="J229" s="18"/>
    </row>
    <row r="230" spans="1:10" ht="15.75" x14ac:dyDescent="0.25">
      <c r="A230" s="7"/>
      <c r="B230" s="47" t="s">
        <v>27</v>
      </c>
      <c r="C230" s="41">
        <v>953</v>
      </c>
      <c r="D230" s="42">
        <v>0.1</v>
      </c>
      <c r="E230" s="14">
        <f t="shared" ref="E230:E236" si="70">C230*(1+D230)</f>
        <v>1048.3000000000002</v>
      </c>
      <c r="F230" s="43" t="s">
        <v>18</v>
      </c>
      <c r="G230" s="44"/>
      <c r="H230" s="45">
        <f t="shared" ref="H230:H236" si="71">G230*E230</f>
        <v>0</v>
      </c>
      <c r="I230" s="18"/>
      <c r="J230" s="18"/>
    </row>
    <row r="231" spans="1:10" ht="15.75" x14ac:dyDescent="0.25">
      <c r="A231" s="7"/>
      <c r="B231" s="47" t="s">
        <v>28</v>
      </c>
      <c r="C231" s="41">
        <f>953*4</f>
        <v>3812</v>
      </c>
      <c r="D231" s="42">
        <v>0.1</v>
      </c>
      <c r="E231" s="14">
        <f t="shared" si="70"/>
        <v>4193.2000000000007</v>
      </c>
      <c r="F231" s="43" t="s">
        <v>18</v>
      </c>
      <c r="G231" s="44"/>
      <c r="H231" s="45">
        <f t="shared" si="71"/>
        <v>0</v>
      </c>
      <c r="I231" s="18"/>
      <c r="J231" s="18"/>
    </row>
    <row r="232" spans="1:10" ht="15.75" x14ac:dyDescent="0.25">
      <c r="A232" s="7"/>
      <c r="B232" s="47" t="s">
        <v>29</v>
      </c>
      <c r="C232" s="41">
        <v>953</v>
      </c>
      <c r="D232" s="42">
        <v>0.1</v>
      </c>
      <c r="E232" s="14">
        <f t="shared" si="70"/>
        <v>1048.3000000000002</v>
      </c>
      <c r="F232" s="43" t="s">
        <v>18</v>
      </c>
      <c r="G232" s="44"/>
      <c r="H232" s="45">
        <f t="shared" si="71"/>
        <v>0</v>
      </c>
      <c r="I232" s="18"/>
      <c r="J232" s="18"/>
    </row>
    <row r="233" spans="1:10" ht="15.75" x14ac:dyDescent="0.25">
      <c r="A233" s="7"/>
      <c r="B233" s="47" t="s">
        <v>30</v>
      </c>
      <c r="C233" s="41">
        <v>144</v>
      </c>
      <c r="D233" s="42">
        <v>0.1</v>
      </c>
      <c r="E233" s="14">
        <f t="shared" si="70"/>
        <v>158.4</v>
      </c>
      <c r="F233" s="43" t="s">
        <v>19</v>
      </c>
      <c r="G233" s="44"/>
      <c r="H233" s="45">
        <f t="shared" si="71"/>
        <v>0</v>
      </c>
      <c r="I233" s="18"/>
      <c r="J233" s="18"/>
    </row>
    <row r="234" spans="1:10" ht="15.75" x14ac:dyDescent="0.25">
      <c r="A234" s="7"/>
      <c r="B234" s="47" t="s">
        <v>31</v>
      </c>
      <c r="C234" s="41">
        <v>144</v>
      </c>
      <c r="D234" s="42">
        <v>0.1</v>
      </c>
      <c r="E234" s="14">
        <f t="shared" si="70"/>
        <v>158.4</v>
      </c>
      <c r="F234" s="43" t="s">
        <v>19</v>
      </c>
      <c r="G234" s="44"/>
      <c r="H234" s="45">
        <f t="shared" si="71"/>
        <v>0</v>
      </c>
      <c r="I234" s="18"/>
      <c r="J234" s="18"/>
    </row>
    <row r="235" spans="1:10" ht="15.75" x14ac:dyDescent="0.25">
      <c r="A235" s="7"/>
      <c r="B235" s="47" t="s">
        <v>32</v>
      </c>
      <c r="C235" s="41">
        <v>72</v>
      </c>
      <c r="D235" s="42">
        <v>0.1</v>
      </c>
      <c r="E235" s="14">
        <f t="shared" si="70"/>
        <v>79.2</v>
      </c>
      <c r="F235" s="43" t="s">
        <v>19</v>
      </c>
      <c r="G235" s="44"/>
      <c r="H235" s="45">
        <f t="shared" si="71"/>
        <v>0</v>
      </c>
      <c r="I235" s="18"/>
      <c r="J235" s="18"/>
    </row>
    <row r="236" spans="1:10" ht="15.75" x14ac:dyDescent="0.25">
      <c r="A236" s="7"/>
      <c r="B236" s="47" t="s">
        <v>33</v>
      </c>
      <c r="C236" s="41">
        <v>144</v>
      </c>
      <c r="D236" s="42">
        <v>0.1</v>
      </c>
      <c r="E236" s="14">
        <f t="shared" si="70"/>
        <v>158.4</v>
      </c>
      <c r="F236" s="43" t="s">
        <v>19</v>
      </c>
      <c r="G236" s="44"/>
      <c r="H236" s="45">
        <f t="shared" si="71"/>
        <v>0</v>
      </c>
      <c r="I236" s="18"/>
      <c r="J236" s="18"/>
    </row>
    <row r="237" spans="1:10" ht="15.75" x14ac:dyDescent="0.25">
      <c r="A237" s="7"/>
      <c r="B237" s="47" t="s">
        <v>21</v>
      </c>
      <c r="C237" s="41"/>
      <c r="D237" s="42"/>
      <c r="E237" s="14"/>
      <c r="F237" s="43"/>
      <c r="G237" s="44"/>
      <c r="H237" s="45"/>
      <c r="I237" s="18"/>
      <c r="J237" s="18"/>
    </row>
    <row r="238" spans="1:10" ht="30" x14ac:dyDescent="0.25">
      <c r="A238" s="7"/>
      <c r="B238" s="46" t="s">
        <v>40</v>
      </c>
      <c r="C238" s="14"/>
      <c r="D238" s="42"/>
      <c r="E238" s="14"/>
      <c r="F238" s="43"/>
      <c r="G238" s="44"/>
      <c r="H238" s="45"/>
      <c r="I238" s="18"/>
      <c r="J238" s="18"/>
    </row>
    <row r="239" spans="1:10" ht="15.75" x14ac:dyDescent="0.25">
      <c r="A239" s="7"/>
      <c r="B239" s="47" t="s">
        <v>41</v>
      </c>
      <c r="C239" s="41">
        <v>81</v>
      </c>
      <c r="D239" s="42">
        <v>0.1</v>
      </c>
      <c r="E239" s="14">
        <f t="shared" ref="E239:E244" si="72">C239*(1+D239)</f>
        <v>89.100000000000009</v>
      </c>
      <c r="F239" s="43" t="s">
        <v>18</v>
      </c>
      <c r="G239" s="44"/>
      <c r="H239" s="45">
        <f t="shared" ref="H239:H244" si="73">G239*E239</f>
        <v>0</v>
      </c>
      <c r="I239" s="18"/>
      <c r="J239" s="18"/>
    </row>
    <row r="240" spans="1:10" ht="15.75" x14ac:dyDescent="0.25">
      <c r="A240" s="7"/>
      <c r="B240" s="47" t="s">
        <v>42</v>
      </c>
      <c r="C240" s="41">
        <v>81</v>
      </c>
      <c r="D240" s="42">
        <v>0.1</v>
      </c>
      <c r="E240" s="14">
        <f t="shared" si="72"/>
        <v>89.100000000000009</v>
      </c>
      <c r="F240" s="43" t="s">
        <v>18</v>
      </c>
      <c r="G240" s="44"/>
      <c r="H240" s="45">
        <f t="shared" si="73"/>
        <v>0</v>
      </c>
      <c r="I240" s="18"/>
      <c r="J240" s="18"/>
    </row>
    <row r="241" spans="1:10" ht="15.75" x14ac:dyDescent="0.25">
      <c r="A241" s="7"/>
      <c r="B241" s="47" t="s">
        <v>43</v>
      </c>
      <c r="C241" s="41">
        <v>81</v>
      </c>
      <c r="D241" s="42">
        <v>0.1</v>
      </c>
      <c r="E241" s="14">
        <f t="shared" si="72"/>
        <v>89.100000000000009</v>
      </c>
      <c r="F241" s="43" t="s">
        <v>18</v>
      </c>
      <c r="G241" s="44"/>
      <c r="H241" s="45">
        <f t="shared" si="73"/>
        <v>0</v>
      </c>
      <c r="I241" s="18"/>
      <c r="J241" s="18"/>
    </row>
    <row r="242" spans="1:10" ht="15.75" x14ac:dyDescent="0.25">
      <c r="A242" s="7"/>
      <c r="B242" s="47" t="s">
        <v>44</v>
      </c>
      <c r="C242" s="41">
        <f>81*2</f>
        <v>162</v>
      </c>
      <c r="D242" s="42">
        <v>0.1</v>
      </c>
      <c r="E242" s="14">
        <f t="shared" si="72"/>
        <v>178.20000000000002</v>
      </c>
      <c r="F242" s="43" t="s">
        <v>18</v>
      </c>
      <c r="G242" s="44"/>
      <c r="H242" s="45">
        <f t="shared" si="73"/>
        <v>0</v>
      </c>
      <c r="I242" s="18"/>
      <c r="J242" s="18"/>
    </row>
    <row r="243" spans="1:10" ht="15.75" x14ac:dyDescent="0.25">
      <c r="A243" s="7"/>
      <c r="B243" s="47" t="s">
        <v>63</v>
      </c>
      <c r="C243" s="41">
        <v>16</v>
      </c>
      <c r="D243" s="42">
        <v>0.1</v>
      </c>
      <c r="E243" s="14">
        <f t="shared" si="72"/>
        <v>17.600000000000001</v>
      </c>
      <c r="F243" s="43" t="s">
        <v>19</v>
      </c>
      <c r="G243" s="44"/>
      <c r="H243" s="45">
        <f t="shared" si="73"/>
        <v>0</v>
      </c>
      <c r="I243" s="18"/>
      <c r="J243" s="18"/>
    </row>
    <row r="244" spans="1:10" ht="15.75" x14ac:dyDescent="0.25">
      <c r="A244" s="7"/>
      <c r="B244" s="47" t="s">
        <v>33</v>
      </c>
      <c r="C244" s="41">
        <v>16</v>
      </c>
      <c r="D244" s="42">
        <v>0.1</v>
      </c>
      <c r="E244" s="14">
        <f t="shared" si="72"/>
        <v>17.600000000000001</v>
      </c>
      <c r="F244" s="43" t="s">
        <v>19</v>
      </c>
      <c r="G244" s="44"/>
      <c r="H244" s="45">
        <f t="shared" si="73"/>
        <v>0</v>
      </c>
      <c r="I244" s="18"/>
      <c r="J244" s="18"/>
    </row>
    <row r="245" spans="1:10" ht="15.75" x14ac:dyDescent="0.25">
      <c r="A245" s="7"/>
      <c r="B245" s="49" t="s">
        <v>21</v>
      </c>
      <c r="D245" s="42"/>
      <c r="E245" s="14"/>
      <c r="F245" s="43"/>
      <c r="G245" s="44"/>
      <c r="H245" s="45"/>
      <c r="I245" s="18"/>
      <c r="J245" s="18"/>
    </row>
    <row r="246" spans="1:10" ht="15.75" x14ac:dyDescent="0.25">
      <c r="A246" s="7"/>
      <c r="B246" s="46" t="s">
        <v>60</v>
      </c>
      <c r="C246" s="14"/>
      <c r="D246" s="42"/>
      <c r="E246" s="14"/>
      <c r="F246" s="43"/>
      <c r="G246" s="44"/>
      <c r="H246" s="45"/>
      <c r="I246" s="18"/>
      <c r="J246" s="18"/>
    </row>
    <row r="247" spans="1:10" ht="15.75" x14ac:dyDescent="0.25">
      <c r="A247" s="7"/>
      <c r="B247" s="47" t="s">
        <v>27</v>
      </c>
      <c r="C247" s="41">
        <v>4964</v>
      </c>
      <c r="D247" s="42">
        <v>0.1</v>
      </c>
      <c r="E247" s="14">
        <f t="shared" ref="E247:E249" si="74">C247*(1+D247)</f>
        <v>5460.4000000000005</v>
      </c>
      <c r="F247" s="43" t="s">
        <v>18</v>
      </c>
      <c r="G247" s="44"/>
      <c r="H247" s="45">
        <f t="shared" ref="H247:H249" si="75">G247*E247</f>
        <v>0</v>
      </c>
      <c r="I247" s="18"/>
      <c r="J247" s="18"/>
    </row>
    <row r="248" spans="1:10" ht="15.75" x14ac:dyDescent="0.25">
      <c r="A248" s="7"/>
      <c r="B248" s="47" t="s">
        <v>28</v>
      </c>
      <c r="C248" s="41">
        <v>4964</v>
      </c>
      <c r="D248" s="42">
        <v>0.1</v>
      </c>
      <c r="E248" s="14">
        <f t="shared" si="74"/>
        <v>5460.4000000000005</v>
      </c>
      <c r="F248" s="43" t="s">
        <v>18</v>
      </c>
      <c r="G248" s="44"/>
      <c r="H248" s="45">
        <f t="shared" si="75"/>
        <v>0</v>
      </c>
      <c r="I248" s="18"/>
      <c r="J248" s="18"/>
    </row>
    <row r="249" spans="1:10" ht="15.75" x14ac:dyDescent="0.25">
      <c r="A249" s="7"/>
      <c r="B249" s="47" t="s">
        <v>29</v>
      </c>
      <c r="C249" s="41">
        <v>4964</v>
      </c>
      <c r="D249" s="42">
        <v>0.1</v>
      </c>
      <c r="E249" s="14">
        <f t="shared" si="74"/>
        <v>5460.4000000000005</v>
      </c>
      <c r="F249" s="43" t="s">
        <v>18</v>
      </c>
      <c r="G249" s="44"/>
      <c r="H249" s="45">
        <f t="shared" si="75"/>
        <v>0</v>
      </c>
      <c r="I249" s="18"/>
      <c r="J249" s="18"/>
    </row>
    <row r="250" spans="1:10" ht="15.75" x14ac:dyDescent="0.25">
      <c r="A250" s="7"/>
      <c r="B250" s="47" t="s">
        <v>33</v>
      </c>
      <c r="C250" s="41">
        <f>716*2</f>
        <v>1432</v>
      </c>
      <c r="D250" s="42">
        <v>0.1</v>
      </c>
      <c r="E250" s="14">
        <f>C250*(1+D250)</f>
        <v>1575.2</v>
      </c>
      <c r="F250" s="43" t="s">
        <v>19</v>
      </c>
      <c r="G250" s="44"/>
      <c r="H250" s="45">
        <f>G250*E250</f>
        <v>0</v>
      </c>
      <c r="I250" s="18"/>
      <c r="J250" s="18"/>
    </row>
    <row r="251" spans="1:10" ht="15.75" x14ac:dyDescent="0.25">
      <c r="A251" s="7"/>
      <c r="B251" s="47" t="s">
        <v>21</v>
      </c>
      <c r="C251" s="41"/>
      <c r="D251" s="42"/>
      <c r="E251" s="14"/>
      <c r="F251" s="43"/>
      <c r="G251" s="44"/>
      <c r="H251" s="45"/>
      <c r="I251" s="18"/>
      <c r="J251" s="18"/>
    </row>
    <row r="252" spans="1:10" ht="15.75" x14ac:dyDescent="0.25">
      <c r="A252" s="7"/>
      <c r="B252" s="46" t="s">
        <v>96</v>
      </c>
      <c r="C252" s="41"/>
      <c r="D252" s="42"/>
      <c r="E252" s="14"/>
      <c r="F252" s="43"/>
      <c r="G252" s="44"/>
      <c r="H252" s="45"/>
      <c r="I252" s="18"/>
      <c r="J252" s="18"/>
    </row>
    <row r="253" spans="1:10" ht="15.75" x14ac:dyDescent="0.25">
      <c r="A253" s="7"/>
      <c r="B253" s="47" t="s">
        <v>93</v>
      </c>
      <c r="C253" s="14">
        <v>262</v>
      </c>
      <c r="D253" s="42">
        <v>0.1</v>
      </c>
      <c r="E253" s="14">
        <f t="shared" ref="E253:E254" si="76">C253*(1+D253)</f>
        <v>288.20000000000005</v>
      </c>
      <c r="F253" s="43" t="s">
        <v>18</v>
      </c>
      <c r="G253" s="44"/>
      <c r="H253" s="45">
        <f t="shared" ref="H253:H254" si="77">G253*E253</f>
        <v>0</v>
      </c>
      <c r="I253" s="18"/>
      <c r="J253" s="18"/>
    </row>
    <row r="254" spans="1:10" ht="15.75" x14ac:dyDescent="0.25">
      <c r="A254" s="7"/>
      <c r="B254" s="48" t="s">
        <v>95</v>
      </c>
      <c r="C254" s="14">
        <v>1342</v>
      </c>
      <c r="D254" s="42">
        <v>0.1</v>
      </c>
      <c r="E254" s="14">
        <f t="shared" si="76"/>
        <v>1476.2</v>
      </c>
      <c r="F254" s="43" t="s">
        <v>18</v>
      </c>
      <c r="G254" s="44"/>
      <c r="H254" s="45">
        <f t="shared" si="77"/>
        <v>0</v>
      </c>
      <c r="I254" s="18"/>
      <c r="J254" s="18"/>
    </row>
    <row r="255" spans="1:10" ht="16.5" thickBot="1" x14ac:dyDescent="0.3">
      <c r="A255" s="7"/>
      <c r="B255" s="48"/>
      <c r="C255" s="14"/>
      <c r="D255" s="42"/>
      <c r="E255" s="14"/>
      <c r="F255" s="43"/>
      <c r="G255" s="44"/>
      <c r="H255" s="45"/>
      <c r="I255" s="18"/>
      <c r="J255" s="18"/>
    </row>
    <row r="256" spans="1:10" ht="16.5" thickBot="1" x14ac:dyDescent="0.3">
      <c r="A256" s="50"/>
      <c r="B256" s="56" t="s">
        <v>64</v>
      </c>
      <c r="C256" s="57"/>
      <c r="D256" s="58"/>
      <c r="E256" s="57"/>
      <c r="F256" s="59"/>
      <c r="G256" s="60"/>
      <c r="H256" s="61"/>
      <c r="I256" s="62"/>
      <c r="J256" s="63"/>
    </row>
    <row r="257" spans="1:10" ht="15.75" x14ac:dyDescent="0.25">
      <c r="A257" s="7"/>
      <c r="B257" s="46" t="s">
        <v>49</v>
      </c>
      <c r="C257" s="14"/>
      <c r="D257" s="42"/>
      <c r="E257" s="14"/>
      <c r="F257" s="43"/>
      <c r="G257" s="44"/>
      <c r="H257" s="45"/>
      <c r="I257" s="18"/>
      <c r="J257" s="18"/>
    </row>
    <row r="258" spans="1:10" ht="15.75" x14ac:dyDescent="0.25">
      <c r="A258" s="7"/>
      <c r="B258" s="47" t="s">
        <v>27</v>
      </c>
      <c r="C258" s="41">
        <v>8204</v>
      </c>
      <c r="D258" s="42">
        <v>0.1</v>
      </c>
      <c r="E258" s="14">
        <f t="shared" ref="E258:E259" si="78">C258*(1+D258)</f>
        <v>9024.4000000000015</v>
      </c>
      <c r="F258" s="43" t="s">
        <v>18</v>
      </c>
      <c r="G258" s="44"/>
      <c r="H258" s="45">
        <f t="shared" ref="H258:H259" si="79">G258*E258</f>
        <v>0</v>
      </c>
      <c r="I258" s="18"/>
      <c r="J258" s="18"/>
    </row>
    <row r="259" spans="1:10" ht="15.75" x14ac:dyDescent="0.25">
      <c r="A259" s="7"/>
      <c r="B259" s="47" t="s">
        <v>28</v>
      </c>
      <c r="C259" s="41">
        <f>8204*2</f>
        <v>16408</v>
      </c>
      <c r="D259" s="42">
        <v>0.1</v>
      </c>
      <c r="E259" s="14">
        <f t="shared" si="78"/>
        <v>18048.800000000003</v>
      </c>
      <c r="F259" s="43" t="s">
        <v>18</v>
      </c>
      <c r="G259" s="44"/>
      <c r="H259" s="45">
        <f t="shared" si="79"/>
        <v>0</v>
      </c>
      <c r="I259" s="18"/>
      <c r="J259" s="18"/>
    </row>
    <row r="260" spans="1:10" ht="15.75" x14ac:dyDescent="0.25">
      <c r="A260" s="7"/>
      <c r="B260" s="47" t="s">
        <v>45</v>
      </c>
      <c r="C260" s="41">
        <f>623*2</f>
        <v>1246</v>
      </c>
      <c r="D260" s="42">
        <v>0.1</v>
      </c>
      <c r="E260" s="14">
        <f>C260*(1+D260)</f>
        <v>1370.6000000000001</v>
      </c>
      <c r="F260" s="43" t="s">
        <v>19</v>
      </c>
      <c r="G260" s="44"/>
      <c r="H260" s="45">
        <f>G260*E260</f>
        <v>0</v>
      </c>
      <c r="I260" s="18"/>
      <c r="J260" s="18"/>
    </row>
    <row r="261" spans="1:10" ht="15.75" x14ac:dyDescent="0.25">
      <c r="A261" s="7"/>
      <c r="B261" s="47" t="s">
        <v>50</v>
      </c>
      <c r="C261" s="41">
        <v>8204</v>
      </c>
      <c r="D261" s="42">
        <v>0.1</v>
      </c>
      <c r="E261" s="14">
        <f t="shared" ref="E261:E263" si="80">C261*(1+D261)</f>
        <v>9024.4000000000015</v>
      </c>
      <c r="F261" s="43" t="s">
        <v>18</v>
      </c>
      <c r="G261" s="44"/>
      <c r="H261" s="45">
        <f t="shared" ref="H261:H263" si="81">G261*E261</f>
        <v>0</v>
      </c>
      <c r="I261" s="18"/>
      <c r="J261" s="18"/>
    </row>
    <row r="262" spans="1:10" ht="15.75" x14ac:dyDescent="0.25">
      <c r="A262" s="7"/>
      <c r="B262" s="47" t="s">
        <v>51</v>
      </c>
      <c r="C262" s="41">
        <v>1246</v>
      </c>
      <c r="D262" s="42">
        <v>0.1</v>
      </c>
      <c r="E262" s="14">
        <f t="shared" si="80"/>
        <v>1370.6000000000001</v>
      </c>
      <c r="F262" s="43" t="s">
        <v>19</v>
      </c>
      <c r="G262" s="44"/>
      <c r="H262" s="45">
        <f t="shared" si="81"/>
        <v>0</v>
      </c>
      <c r="I262" s="18"/>
      <c r="J262" s="18"/>
    </row>
    <row r="263" spans="1:10" ht="15.75" x14ac:dyDescent="0.25">
      <c r="A263" s="7"/>
      <c r="B263" s="47" t="s">
        <v>33</v>
      </c>
      <c r="C263" s="41">
        <v>1246</v>
      </c>
      <c r="D263" s="42">
        <v>0.1</v>
      </c>
      <c r="E263" s="14">
        <f t="shared" si="80"/>
        <v>1370.6000000000001</v>
      </c>
      <c r="F263" s="43" t="s">
        <v>19</v>
      </c>
      <c r="G263" s="44"/>
      <c r="H263" s="45">
        <f t="shared" si="81"/>
        <v>0</v>
      </c>
      <c r="I263" s="18"/>
      <c r="J263" s="18"/>
    </row>
    <row r="264" spans="1:10" ht="15.75" x14ac:dyDescent="0.25">
      <c r="A264" s="7"/>
      <c r="B264" t="s">
        <v>21</v>
      </c>
      <c r="D264" s="42"/>
      <c r="E264" s="14"/>
      <c r="F264" s="43"/>
      <c r="G264" s="44"/>
      <c r="H264" s="45"/>
      <c r="I264" s="18"/>
      <c r="J264" s="18"/>
    </row>
    <row r="265" spans="1:10" ht="30" x14ac:dyDescent="0.25">
      <c r="A265" s="7"/>
      <c r="B265" s="46" t="s">
        <v>53</v>
      </c>
      <c r="C265" s="14"/>
      <c r="D265" s="42"/>
      <c r="E265" s="14"/>
      <c r="F265" s="43"/>
      <c r="G265" s="44"/>
      <c r="H265" s="45"/>
      <c r="I265" s="18"/>
      <c r="J265" s="18"/>
    </row>
    <row r="266" spans="1:10" ht="15.75" x14ac:dyDescent="0.25">
      <c r="A266" s="7"/>
      <c r="B266" s="47" t="s">
        <v>27</v>
      </c>
      <c r="C266" s="41">
        <v>953</v>
      </c>
      <c r="D266" s="42">
        <v>0.1</v>
      </c>
      <c r="E266" s="14">
        <f t="shared" ref="E266:E272" si="82">C266*(1+D266)</f>
        <v>1048.3000000000002</v>
      </c>
      <c r="F266" s="43" t="s">
        <v>18</v>
      </c>
      <c r="G266" s="44"/>
      <c r="H266" s="45">
        <f t="shared" ref="H266:H272" si="83">G266*E266</f>
        <v>0</v>
      </c>
      <c r="I266" s="18"/>
      <c r="J266" s="18"/>
    </row>
    <row r="267" spans="1:10" ht="15.75" x14ac:dyDescent="0.25">
      <c r="A267" s="7"/>
      <c r="B267" s="47" t="s">
        <v>28</v>
      </c>
      <c r="C267" s="41">
        <f>953*4</f>
        <v>3812</v>
      </c>
      <c r="D267" s="42">
        <v>0.1</v>
      </c>
      <c r="E267" s="14">
        <f t="shared" si="82"/>
        <v>4193.2000000000007</v>
      </c>
      <c r="F267" s="43" t="s">
        <v>18</v>
      </c>
      <c r="G267" s="44"/>
      <c r="H267" s="45">
        <f t="shared" si="83"/>
        <v>0</v>
      </c>
      <c r="I267" s="18"/>
      <c r="J267" s="18"/>
    </row>
    <row r="268" spans="1:10" ht="15.75" x14ac:dyDescent="0.25">
      <c r="A268" s="7"/>
      <c r="B268" s="47" t="s">
        <v>29</v>
      </c>
      <c r="C268" s="41">
        <v>953</v>
      </c>
      <c r="D268" s="42">
        <v>0.1</v>
      </c>
      <c r="E268" s="14">
        <f t="shared" si="82"/>
        <v>1048.3000000000002</v>
      </c>
      <c r="F268" s="43" t="s">
        <v>18</v>
      </c>
      <c r="G268" s="44"/>
      <c r="H268" s="45">
        <f t="shared" si="83"/>
        <v>0</v>
      </c>
      <c r="I268" s="18"/>
      <c r="J268" s="18"/>
    </row>
    <row r="269" spans="1:10" ht="15.75" x14ac:dyDescent="0.25">
      <c r="A269" s="7"/>
      <c r="B269" s="47" t="s">
        <v>30</v>
      </c>
      <c r="C269" s="41">
        <v>144</v>
      </c>
      <c r="D269" s="42">
        <v>0.1</v>
      </c>
      <c r="E269" s="14">
        <f t="shared" si="82"/>
        <v>158.4</v>
      </c>
      <c r="F269" s="43" t="s">
        <v>19</v>
      </c>
      <c r="G269" s="44"/>
      <c r="H269" s="45">
        <f t="shared" si="83"/>
        <v>0</v>
      </c>
      <c r="I269" s="18"/>
      <c r="J269" s="18"/>
    </row>
    <row r="270" spans="1:10" ht="15.75" x14ac:dyDescent="0.25">
      <c r="A270" s="7"/>
      <c r="B270" s="47" t="s">
        <v>31</v>
      </c>
      <c r="C270" s="41">
        <v>144</v>
      </c>
      <c r="D270" s="42">
        <v>0.1</v>
      </c>
      <c r="E270" s="14">
        <f t="shared" si="82"/>
        <v>158.4</v>
      </c>
      <c r="F270" s="43" t="s">
        <v>19</v>
      </c>
      <c r="G270" s="44"/>
      <c r="H270" s="45">
        <f t="shared" si="83"/>
        <v>0</v>
      </c>
      <c r="I270" s="18"/>
      <c r="J270" s="18"/>
    </row>
    <row r="271" spans="1:10" ht="15.75" x14ac:dyDescent="0.25">
      <c r="A271" s="7"/>
      <c r="B271" s="47" t="s">
        <v>32</v>
      </c>
      <c r="C271" s="41">
        <v>72</v>
      </c>
      <c r="D271" s="42">
        <v>0.1</v>
      </c>
      <c r="E271" s="14">
        <f t="shared" si="82"/>
        <v>79.2</v>
      </c>
      <c r="F271" s="43" t="s">
        <v>19</v>
      </c>
      <c r="G271" s="44"/>
      <c r="H271" s="45">
        <f t="shared" si="83"/>
        <v>0</v>
      </c>
      <c r="I271" s="18"/>
      <c r="J271" s="18"/>
    </row>
    <row r="272" spans="1:10" ht="15.75" x14ac:dyDescent="0.25">
      <c r="A272" s="7"/>
      <c r="B272" s="47" t="s">
        <v>33</v>
      </c>
      <c r="C272" s="41">
        <v>144</v>
      </c>
      <c r="D272" s="42">
        <v>0.1</v>
      </c>
      <c r="E272" s="14">
        <f t="shared" si="82"/>
        <v>158.4</v>
      </c>
      <c r="F272" s="43" t="s">
        <v>19</v>
      </c>
      <c r="G272" s="44"/>
      <c r="H272" s="45">
        <f t="shared" si="83"/>
        <v>0</v>
      </c>
      <c r="I272" s="18"/>
      <c r="J272" s="18"/>
    </row>
    <row r="273" spans="1:10" ht="15.75" x14ac:dyDescent="0.25">
      <c r="A273" s="7"/>
      <c r="B273" s="49" t="s">
        <v>21</v>
      </c>
      <c r="D273" s="42"/>
      <c r="E273" s="14"/>
      <c r="F273" s="43"/>
      <c r="G273" s="44"/>
      <c r="H273" s="45"/>
      <c r="I273" s="18"/>
      <c r="J273" s="18"/>
    </row>
    <row r="274" spans="1:10" ht="30" x14ac:dyDescent="0.25">
      <c r="A274" s="7"/>
      <c r="B274" s="46" t="s">
        <v>40</v>
      </c>
      <c r="C274" s="14"/>
      <c r="D274" s="42"/>
      <c r="E274" s="14"/>
      <c r="F274" s="43"/>
      <c r="G274" s="44"/>
      <c r="H274" s="45"/>
      <c r="I274" s="18"/>
      <c r="J274" s="18"/>
    </row>
    <row r="275" spans="1:10" ht="15.75" x14ac:dyDescent="0.25">
      <c r="A275" s="7"/>
      <c r="B275" s="47" t="s">
        <v>41</v>
      </c>
      <c r="C275" s="41">
        <v>81</v>
      </c>
      <c r="D275" s="42">
        <v>0.1</v>
      </c>
      <c r="E275" s="14">
        <f t="shared" ref="E275:E280" si="84">C275*(1+D275)</f>
        <v>89.100000000000009</v>
      </c>
      <c r="F275" s="43" t="s">
        <v>18</v>
      </c>
      <c r="G275" s="44"/>
      <c r="H275" s="45">
        <f t="shared" ref="H275:H280" si="85">G275*E275</f>
        <v>0</v>
      </c>
      <c r="I275" s="18"/>
      <c r="J275" s="18"/>
    </row>
    <row r="276" spans="1:10" ht="15.75" x14ac:dyDescent="0.25">
      <c r="A276" s="7"/>
      <c r="B276" s="47" t="s">
        <v>42</v>
      </c>
      <c r="C276" s="41">
        <v>81</v>
      </c>
      <c r="D276" s="42">
        <v>0.1</v>
      </c>
      <c r="E276" s="14">
        <f t="shared" si="84"/>
        <v>89.100000000000009</v>
      </c>
      <c r="F276" s="43" t="s">
        <v>18</v>
      </c>
      <c r="G276" s="44"/>
      <c r="H276" s="45">
        <f t="shared" si="85"/>
        <v>0</v>
      </c>
      <c r="I276" s="18"/>
      <c r="J276" s="18"/>
    </row>
    <row r="277" spans="1:10" ht="15.75" x14ac:dyDescent="0.25">
      <c r="A277" s="7"/>
      <c r="B277" s="47" t="s">
        <v>43</v>
      </c>
      <c r="C277" s="41">
        <v>81</v>
      </c>
      <c r="D277" s="42">
        <v>0.1</v>
      </c>
      <c r="E277" s="14">
        <f t="shared" si="84"/>
        <v>89.100000000000009</v>
      </c>
      <c r="F277" s="43" t="s">
        <v>18</v>
      </c>
      <c r="G277" s="44"/>
      <c r="H277" s="45">
        <f t="shared" si="85"/>
        <v>0</v>
      </c>
      <c r="I277" s="18"/>
      <c r="J277" s="18"/>
    </row>
    <row r="278" spans="1:10" ht="15.75" x14ac:dyDescent="0.25">
      <c r="A278" s="7"/>
      <c r="B278" s="47" t="s">
        <v>44</v>
      </c>
      <c r="C278" s="41">
        <f>81*2</f>
        <v>162</v>
      </c>
      <c r="D278" s="42">
        <v>0.1</v>
      </c>
      <c r="E278" s="14">
        <f t="shared" si="84"/>
        <v>178.20000000000002</v>
      </c>
      <c r="F278" s="43" t="s">
        <v>18</v>
      </c>
      <c r="G278" s="44"/>
      <c r="H278" s="45">
        <f t="shared" si="85"/>
        <v>0</v>
      </c>
      <c r="I278" s="18"/>
      <c r="J278" s="18"/>
    </row>
    <row r="279" spans="1:10" ht="15.75" x14ac:dyDescent="0.25">
      <c r="A279" s="7"/>
      <c r="B279" s="47" t="s">
        <v>45</v>
      </c>
      <c r="C279" s="41">
        <v>16</v>
      </c>
      <c r="D279" s="42">
        <v>0.1</v>
      </c>
      <c r="E279" s="14">
        <f t="shared" si="84"/>
        <v>17.600000000000001</v>
      </c>
      <c r="F279" s="43" t="s">
        <v>19</v>
      </c>
      <c r="G279" s="44"/>
      <c r="H279" s="45">
        <f t="shared" si="85"/>
        <v>0</v>
      </c>
      <c r="I279" s="18"/>
      <c r="J279" s="18"/>
    </row>
    <row r="280" spans="1:10" ht="15.75" x14ac:dyDescent="0.25">
      <c r="A280" s="7"/>
      <c r="B280" s="47" t="s">
        <v>33</v>
      </c>
      <c r="C280" s="41">
        <v>16</v>
      </c>
      <c r="D280" s="42">
        <v>0.1</v>
      </c>
      <c r="E280" s="14">
        <f t="shared" si="84"/>
        <v>17.600000000000001</v>
      </c>
      <c r="F280" s="43" t="s">
        <v>19</v>
      </c>
      <c r="G280" s="44"/>
      <c r="H280" s="45">
        <f t="shared" si="85"/>
        <v>0</v>
      </c>
      <c r="I280" s="18"/>
      <c r="J280" s="18"/>
    </row>
    <row r="281" spans="1:10" ht="15.75" x14ac:dyDescent="0.25">
      <c r="A281" s="7"/>
      <c r="B281" t="s">
        <v>21</v>
      </c>
      <c r="D281" s="42"/>
      <c r="E281" s="14"/>
      <c r="F281" s="43"/>
      <c r="G281" s="44"/>
      <c r="H281" s="45"/>
      <c r="I281" s="18"/>
      <c r="J281" s="18"/>
    </row>
    <row r="282" spans="1:10" ht="15.75" x14ac:dyDescent="0.25">
      <c r="A282" s="7"/>
      <c r="B282" s="46" t="s">
        <v>60</v>
      </c>
      <c r="C282" s="14"/>
      <c r="D282" s="42"/>
      <c r="E282" s="14"/>
      <c r="F282" s="43"/>
      <c r="G282" s="44"/>
      <c r="H282" s="45"/>
      <c r="I282" s="18"/>
      <c r="J282" s="18"/>
    </row>
    <row r="283" spans="1:10" ht="15.75" x14ac:dyDescent="0.25">
      <c r="A283" s="7"/>
      <c r="B283" s="47" t="s">
        <v>27</v>
      </c>
      <c r="C283" s="41">
        <v>4964</v>
      </c>
      <c r="D283" s="42">
        <v>0.1</v>
      </c>
      <c r="E283" s="14">
        <f t="shared" ref="E283:E287" si="86">C283*(1+D283)</f>
        <v>5460.4000000000005</v>
      </c>
      <c r="F283" s="43" t="s">
        <v>18</v>
      </c>
      <c r="G283" s="44"/>
      <c r="H283" s="45">
        <f t="shared" ref="H283:H287" si="87">G283*E283</f>
        <v>0</v>
      </c>
      <c r="I283" s="18"/>
      <c r="J283" s="18"/>
    </row>
    <row r="284" spans="1:10" ht="15.75" x14ac:dyDescent="0.25">
      <c r="A284" s="7"/>
      <c r="B284" s="47" t="s">
        <v>28</v>
      </c>
      <c r="C284" s="41">
        <v>4964</v>
      </c>
      <c r="D284" s="42">
        <v>0.1</v>
      </c>
      <c r="E284" s="14">
        <f t="shared" si="86"/>
        <v>5460.4000000000005</v>
      </c>
      <c r="F284" s="43" t="s">
        <v>18</v>
      </c>
      <c r="G284" s="44"/>
      <c r="H284" s="45">
        <f t="shared" si="87"/>
        <v>0</v>
      </c>
      <c r="I284" s="18"/>
      <c r="J284" s="18"/>
    </row>
    <row r="285" spans="1:10" ht="15.75" x14ac:dyDescent="0.25">
      <c r="A285" s="7"/>
      <c r="B285" s="47" t="s">
        <v>29</v>
      </c>
      <c r="C285" s="41">
        <v>4964</v>
      </c>
      <c r="D285" s="42">
        <v>0.1</v>
      </c>
      <c r="E285" s="14">
        <f t="shared" si="86"/>
        <v>5460.4000000000005</v>
      </c>
      <c r="F285" s="43" t="s">
        <v>18</v>
      </c>
      <c r="G285" s="44"/>
      <c r="H285" s="45">
        <f t="shared" si="87"/>
        <v>0</v>
      </c>
      <c r="I285" s="18"/>
      <c r="J285" s="18"/>
    </row>
    <row r="286" spans="1:10" ht="15.75" x14ac:dyDescent="0.25">
      <c r="A286" s="7"/>
      <c r="B286" s="47" t="s">
        <v>30</v>
      </c>
      <c r="C286" s="41">
        <f>716*2</f>
        <v>1432</v>
      </c>
      <c r="D286" s="42">
        <v>0.1</v>
      </c>
      <c r="E286" s="14">
        <f t="shared" si="86"/>
        <v>1575.2</v>
      </c>
      <c r="F286" s="43" t="s">
        <v>19</v>
      </c>
      <c r="G286" s="44"/>
      <c r="H286" s="45">
        <f t="shared" si="87"/>
        <v>0</v>
      </c>
      <c r="I286" s="18"/>
      <c r="J286" s="18"/>
    </row>
    <row r="287" spans="1:10" ht="15.75" x14ac:dyDescent="0.25">
      <c r="A287" s="7"/>
      <c r="B287" s="47" t="s">
        <v>33</v>
      </c>
      <c r="C287" s="41">
        <f>716*2</f>
        <v>1432</v>
      </c>
      <c r="D287" s="42">
        <v>0.1</v>
      </c>
      <c r="E287" s="14">
        <f t="shared" si="86"/>
        <v>1575.2</v>
      </c>
      <c r="F287" s="43" t="s">
        <v>19</v>
      </c>
      <c r="G287" s="44"/>
      <c r="H287" s="45">
        <f t="shared" si="87"/>
        <v>0</v>
      </c>
      <c r="I287" s="18"/>
      <c r="J287" s="18"/>
    </row>
    <row r="288" spans="1:10" ht="15.75" x14ac:dyDescent="0.25">
      <c r="A288" s="7"/>
      <c r="B288" s="47" t="s">
        <v>21</v>
      </c>
      <c r="C288" s="41"/>
      <c r="D288" s="42"/>
      <c r="E288" s="14"/>
      <c r="F288" s="43"/>
      <c r="G288" s="44"/>
      <c r="H288" s="45"/>
      <c r="I288" s="18"/>
      <c r="J288" s="18"/>
    </row>
    <row r="289" spans="1:10" ht="15.75" x14ac:dyDescent="0.25">
      <c r="A289" s="7"/>
      <c r="B289" s="46" t="s">
        <v>96</v>
      </c>
      <c r="C289" s="41"/>
      <c r="D289" s="42"/>
      <c r="E289" s="14"/>
      <c r="F289" s="43"/>
      <c r="G289" s="44"/>
      <c r="H289" s="45"/>
      <c r="I289" s="18"/>
      <c r="J289" s="18"/>
    </row>
    <row r="290" spans="1:10" ht="15.75" x14ac:dyDescent="0.25">
      <c r="A290" s="7"/>
      <c r="B290" s="47" t="s">
        <v>93</v>
      </c>
      <c r="C290" s="14">
        <v>262</v>
      </c>
      <c r="D290" s="42">
        <v>0.1</v>
      </c>
      <c r="E290" s="14">
        <f t="shared" ref="E290:E291" si="88">C290*(1+D290)</f>
        <v>288.20000000000005</v>
      </c>
      <c r="F290" s="43" t="s">
        <v>18</v>
      </c>
      <c r="G290" s="44"/>
      <c r="H290" s="45">
        <f t="shared" ref="H290:H291" si="89">G290*E290</f>
        <v>0</v>
      </c>
      <c r="I290" s="18"/>
      <c r="J290" s="18"/>
    </row>
    <row r="291" spans="1:10" ht="15.75" x14ac:dyDescent="0.25">
      <c r="A291" s="7"/>
      <c r="B291" s="48" t="s">
        <v>95</v>
      </c>
      <c r="C291" s="14">
        <v>1342</v>
      </c>
      <c r="D291" s="42">
        <v>0.1</v>
      </c>
      <c r="E291" s="14">
        <f t="shared" si="88"/>
        <v>1476.2</v>
      </c>
      <c r="F291" s="43" t="s">
        <v>18</v>
      </c>
      <c r="G291" s="44"/>
      <c r="H291" s="45">
        <f t="shared" si="89"/>
        <v>0</v>
      </c>
      <c r="I291" s="18"/>
      <c r="J291" s="18"/>
    </row>
    <row r="292" spans="1:10" ht="16.5" thickBot="1" x14ac:dyDescent="0.3">
      <c r="A292" s="7"/>
      <c r="B292" s="48"/>
      <c r="C292" s="14"/>
      <c r="D292" s="42"/>
      <c r="E292" s="14"/>
      <c r="F292" s="43"/>
      <c r="G292" s="44"/>
      <c r="H292" s="45"/>
      <c r="I292" s="18"/>
      <c r="J292" s="18"/>
    </row>
    <row r="293" spans="1:10" ht="16.5" thickBot="1" x14ac:dyDescent="0.3">
      <c r="A293" s="50"/>
      <c r="B293" s="56" t="s">
        <v>65</v>
      </c>
      <c r="C293" s="57"/>
      <c r="D293" s="58"/>
      <c r="E293" s="57"/>
      <c r="F293" s="59"/>
      <c r="G293" s="60"/>
      <c r="H293" s="61"/>
      <c r="I293" s="62"/>
      <c r="J293" s="63"/>
    </row>
    <row r="294" spans="1:10" ht="15.75" x14ac:dyDescent="0.25">
      <c r="A294" s="7"/>
      <c r="B294" s="46" t="s">
        <v>49</v>
      </c>
      <c r="C294" s="14"/>
      <c r="D294" s="42"/>
      <c r="E294" s="14"/>
      <c r="F294" s="43"/>
      <c r="G294" s="44"/>
      <c r="H294" s="45"/>
      <c r="I294" s="18"/>
      <c r="J294" s="18"/>
    </row>
    <row r="295" spans="1:10" ht="15.75" x14ac:dyDescent="0.25">
      <c r="A295" s="7"/>
      <c r="B295" s="47" t="s">
        <v>27</v>
      </c>
      <c r="C295" s="41">
        <v>20453</v>
      </c>
      <c r="D295" s="42">
        <v>0.1</v>
      </c>
      <c r="E295" s="14">
        <f t="shared" ref="E295:E296" si="90">C295*(1+D295)</f>
        <v>22498.300000000003</v>
      </c>
      <c r="F295" s="43" t="s">
        <v>18</v>
      </c>
      <c r="G295" s="44"/>
      <c r="H295" s="45">
        <f t="shared" ref="H295:H296" si="91">G295*E295</f>
        <v>0</v>
      </c>
      <c r="I295" s="18"/>
      <c r="J295" s="18"/>
    </row>
    <row r="296" spans="1:10" ht="15.75" x14ac:dyDescent="0.25">
      <c r="A296" s="7"/>
      <c r="B296" s="47" t="s">
        <v>28</v>
      </c>
      <c r="C296" s="41">
        <f>20453*2</f>
        <v>40906</v>
      </c>
      <c r="D296" s="42">
        <v>0.1</v>
      </c>
      <c r="E296" s="14">
        <f t="shared" si="90"/>
        <v>44996.600000000006</v>
      </c>
      <c r="F296" s="43" t="s">
        <v>18</v>
      </c>
      <c r="G296" s="44"/>
      <c r="H296" s="45">
        <f t="shared" si="91"/>
        <v>0</v>
      </c>
      <c r="I296" s="18"/>
      <c r="J296" s="18"/>
    </row>
    <row r="297" spans="1:10" ht="15.75" x14ac:dyDescent="0.25">
      <c r="A297" s="7"/>
      <c r="B297" s="47" t="s">
        <v>45</v>
      </c>
      <c r="C297" s="41">
        <f>1704*2</f>
        <v>3408</v>
      </c>
      <c r="D297" s="42">
        <v>0.1</v>
      </c>
      <c r="E297" s="14">
        <f>C297*(1+D297)</f>
        <v>3748.8</v>
      </c>
      <c r="F297" s="43" t="s">
        <v>19</v>
      </c>
      <c r="G297" s="44"/>
      <c r="H297" s="45">
        <f>G297*E297</f>
        <v>0</v>
      </c>
      <c r="I297" s="18"/>
      <c r="J297" s="18"/>
    </row>
    <row r="298" spans="1:10" ht="15.75" x14ac:dyDescent="0.25">
      <c r="A298" s="7"/>
      <c r="B298" s="47" t="s">
        <v>50</v>
      </c>
      <c r="C298" s="41">
        <v>20453</v>
      </c>
      <c r="D298" s="42">
        <v>0.1</v>
      </c>
      <c r="E298" s="14">
        <f t="shared" ref="E298:E300" si="92">C298*(1+D298)</f>
        <v>22498.300000000003</v>
      </c>
      <c r="F298" s="43" t="s">
        <v>18</v>
      </c>
      <c r="G298" s="44"/>
      <c r="H298" s="45">
        <f t="shared" ref="H298:H300" si="93">G298*E298</f>
        <v>0</v>
      </c>
      <c r="I298" s="18"/>
      <c r="J298" s="18"/>
    </row>
    <row r="299" spans="1:10" ht="15.75" x14ac:dyDescent="0.25">
      <c r="A299" s="7"/>
      <c r="B299" s="47" t="s">
        <v>51</v>
      </c>
      <c r="C299" s="41">
        <v>3408</v>
      </c>
      <c r="D299" s="42">
        <v>0.1</v>
      </c>
      <c r="E299" s="14">
        <f t="shared" si="92"/>
        <v>3748.8</v>
      </c>
      <c r="F299" s="43" t="s">
        <v>19</v>
      </c>
      <c r="G299" s="44"/>
      <c r="H299" s="45">
        <f t="shared" si="93"/>
        <v>0</v>
      </c>
      <c r="I299" s="18"/>
      <c r="J299" s="18"/>
    </row>
    <row r="300" spans="1:10" ht="15.75" x14ac:dyDescent="0.25">
      <c r="A300" s="7"/>
      <c r="B300" s="47" t="s">
        <v>33</v>
      </c>
      <c r="C300" s="41">
        <v>3298</v>
      </c>
      <c r="D300" s="42">
        <v>0.1</v>
      </c>
      <c r="E300" s="14">
        <f t="shared" si="92"/>
        <v>3627.8</v>
      </c>
      <c r="F300" s="43" t="s">
        <v>19</v>
      </c>
      <c r="G300" s="44"/>
      <c r="H300" s="45">
        <f t="shared" si="93"/>
        <v>0</v>
      </c>
      <c r="I300" s="18"/>
      <c r="J300" s="18"/>
    </row>
    <row r="301" spans="1:10" ht="15.75" x14ac:dyDescent="0.25">
      <c r="A301" s="7"/>
      <c r="B301" t="s">
        <v>21</v>
      </c>
      <c r="D301" s="42"/>
      <c r="E301" s="14"/>
      <c r="F301" s="43"/>
      <c r="G301" s="44"/>
      <c r="H301" s="45"/>
      <c r="I301" s="18"/>
      <c r="J301" s="18"/>
    </row>
    <row r="302" spans="1:10" ht="15.75" x14ac:dyDescent="0.25">
      <c r="A302" s="7"/>
      <c r="B302" s="46" t="s">
        <v>66</v>
      </c>
      <c r="C302" s="14"/>
      <c r="D302" s="42"/>
      <c r="E302" s="14"/>
      <c r="F302" s="43"/>
      <c r="G302" s="44"/>
      <c r="H302" s="45"/>
      <c r="I302" s="18"/>
      <c r="J302" s="18"/>
    </row>
    <row r="303" spans="1:10" ht="15.75" x14ac:dyDescent="0.25">
      <c r="A303" s="7"/>
      <c r="B303" s="47" t="s">
        <v>27</v>
      </c>
      <c r="C303" s="41">
        <v>1855</v>
      </c>
      <c r="D303" s="42">
        <v>0.1</v>
      </c>
      <c r="E303" s="14">
        <f t="shared" ref="E303:E304" si="94">C303*(1+D303)</f>
        <v>2040.5000000000002</v>
      </c>
      <c r="F303" s="43" t="s">
        <v>18</v>
      </c>
      <c r="G303" s="44"/>
      <c r="H303" s="45">
        <f t="shared" ref="H303:H304" si="95">G303*E303</f>
        <v>0</v>
      </c>
      <c r="I303" s="18"/>
      <c r="J303" s="18"/>
    </row>
    <row r="304" spans="1:10" ht="15.75" x14ac:dyDescent="0.25">
      <c r="A304" s="7"/>
      <c r="B304" s="47" t="s">
        <v>28</v>
      </c>
      <c r="C304" s="41">
        <f>1855*2</f>
        <v>3710</v>
      </c>
      <c r="D304" s="42">
        <v>0.1</v>
      </c>
      <c r="E304" s="14">
        <f t="shared" si="94"/>
        <v>4081.0000000000005</v>
      </c>
      <c r="F304" s="43" t="s">
        <v>18</v>
      </c>
      <c r="G304" s="44"/>
      <c r="H304" s="45">
        <f t="shared" si="95"/>
        <v>0</v>
      </c>
      <c r="I304" s="18"/>
      <c r="J304" s="18"/>
    </row>
    <row r="305" spans="1:10" ht="15.75" x14ac:dyDescent="0.25">
      <c r="A305" s="7"/>
      <c r="B305" s="47" t="s">
        <v>45</v>
      </c>
      <c r="C305" s="41">
        <f>164*2</f>
        <v>328</v>
      </c>
      <c r="D305" s="42">
        <v>0.1</v>
      </c>
      <c r="E305" s="14">
        <f>C305*(1+D305)</f>
        <v>360.8</v>
      </c>
      <c r="F305" s="43" t="s">
        <v>19</v>
      </c>
      <c r="G305" s="44"/>
      <c r="H305" s="45">
        <f>G305*E305</f>
        <v>0</v>
      </c>
      <c r="I305" s="18"/>
      <c r="J305" s="18"/>
    </row>
    <row r="306" spans="1:10" ht="15.75" x14ac:dyDescent="0.25">
      <c r="A306" s="7"/>
      <c r="B306" s="47" t="s">
        <v>50</v>
      </c>
      <c r="C306" s="41">
        <v>1855</v>
      </c>
      <c r="D306" s="42">
        <v>0.1</v>
      </c>
      <c r="E306" s="14">
        <f t="shared" ref="E306:E308" si="96">C306*(1+D306)</f>
        <v>2040.5000000000002</v>
      </c>
      <c r="F306" s="43" t="s">
        <v>18</v>
      </c>
      <c r="G306" s="44"/>
      <c r="H306" s="45">
        <f t="shared" ref="H306:H308" si="97">G306*E306</f>
        <v>0</v>
      </c>
      <c r="I306" s="18"/>
      <c r="J306" s="18"/>
    </row>
    <row r="307" spans="1:10" ht="15.75" x14ac:dyDescent="0.25">
      <c r="A307" s="7"/>
      <c r="B307" s="47" t="s">
        <v>51</v>
      </c>
      <c r="C307" s="41">
        <v>328</v>
      </c>
      <c r="D307" s="42">
        <v>0.1</v>
      </c>
      <c r="E307" s="14">
        <f t="shared" si="96"/>
        <v>360.8</v>
      </c>
      <c r="F307" s="43" t="s">
        <v>19</v>
      </c>
      <c r="G307" s="44"/>
      <c r="H307" s="45">
        <f t="shared" si="97"/>
        <v>0</v>
      </c>
      <c r="I307" s="18"/>
      <c r="J307" s="18"/>
    </row>
    <row r="308" spans="1:10" ht="15.75" x14ac:dyDescent="0.25">
      <c r="A308" s="7"/>
      <c r="B308" s="47" t="s">
        <v>33</v>
      </c>
      <c r="C308" s="41">
        <v>328</v>
      </c>
      <c r="D308" s="42">
        <v>0.1</v>
      </c>
      <c r="E308" s="14">
        <f t="shared" si="96"/>
        <v>360.8</v>
      </c>
      <c r="F308" s="43" t="s">
        <v>19</v>
      </c>
      <c r="G308" s="44"/>
      <c r="H308" s="45">
        <f t="shared" si="97"/>
        <v>0</v>
      </c>
      <c r="I308" s="18"/>
      <c r="J308" s="18"/>
    </row>
    <row r="309" spans="1:10" ht="15.75" x14ac:dyDescent="0.25">
      <c r="A309" s="7"/>
      <c r="B309" t="s">
        <v>21</v>
      </c>
      <c r="D309" s="42"/>
      <c r="E309" s="14"/>
      <c r="F309" s="43"/>
      <c r="G309" s="44"/>
      <c r="H309" s="45"/>
      <c r="I309" s="18"/>
      <c r="J309" s="18"/>
    </row>
    <row r="310" spans="1:10" ht="30" x14ac:dyDescent="0.25">
      <c r="A310" s="7"/>
      <c r="B310" s="46" t="s">
        <v>40</v>
      </c>
      <c r="C310" s="14"/>
      <c r="D310" s="42"/>
      <c r="E310" s="14"/>
      <c r="F310" s="43"/>
      <c r="G310" s="44"/>
      <c r="H310" s="45"/>
      <c r="I310" s="18"/>
      <c r="J310" s="18"/>
    </row>
    <row r="311" spans="1:10" ht="15.75" x14ac:dyDescent="0.25">
      <c r="A311" s="7"/>
      <c r="B311" s="47" t="s">
        <v>41</v>
      </c>
      <c r="C311" s="41">
        <v>125</v>
      </c>
      <c r="D311" s="42">
        <v>0.1</v>
      </c>
      <c r="E311" s="14">
        <f t="shared" ref="E311:E316" si="98">C311*(1+D311)</f>
        <v>137.5</v>
      </c>
      <c r="F311" s="43" t="s">
        <v>18</v>
      </c>
      <c r="G311" s="44"/>
      <c r="H311" s="45">
        <f t="shared" ref="H311:H316" si="99">G311*E311</f>
        <v>0</v>
      </c>
      <c r="I311" s="18"/>
      <c r="J311" s="18"/>
    </row>
    <row r="312" spans="1:10" ht="15.75" x14ac:dyDescent="0.25">
      <c r="A312" s="7"/>
      <c r="B312" s="47" t="s">
        <v>42</v>
      </c>
      <c r="C312" s="41">
        <v>125</v>
      </c>
      <c r="D312" s="42">
        <v>0.1</v>
      </c>
      <c r="E312" s="14">
        <f t="shared" si="98"/>
        <v>137.5</v>
      </c>
      <c r="F312" s="43" t="s">
        <v>18</v>
      </c>
      <c r="G312" s="44"/>
      <c r="H312" s="45">
        <f t="shared" si="99"/>
        <v>0</v>
      </c>
      <c r="I312" s="18"/>
      <c r="J312" s="18"/>
    </row>
    <row r="313" spans="1:10" ht="15.75" x14ac:dyDescent="0.25">
      <c r="A313" s="7"/>
      <c r="B313" s="47" t="s">
        <v>43</v>
      </c>
      <c r="C313" s="41">
        <v>125</v>
      </c>
      <c r="D313" s="42">
        <v>0.1</v>
      </c>
      <c r="E313" s="14">
        <f t="shared" si="98"/>
        <v>137.5</v>
      </c>
      <c r="F313" s="43" t="s">
        <v>18</v>
      </c>
      <c r="G313" s="44"/>
      <c r="H313" s="45">
        <f t="shared" si="99"/>
        <v>0</v>
      </c>
      <c r="I313" s="18"/>
      <c r="J313" s="18"/>
    </row>
    <row r="314" spans="1:10" ht="15.75" x14ac:dyDescent="0.25">
      <c r="A314" s="7"/>
      <c r="B314" s="47" t="s">
        <v>44</v>
      </c>
      <c r="C314" s="41">
        <v>250</v>
      </c>
      <c r="D314" s="42">
        <v>0.1</v>
      </c>
      <c r="E314" s="14">
        <f t="shared" si="98"/>
        <v>275</v>
      </c>
      <c r="F314" s="43" t="s">
        <v>18</v>
      </c>
      <c r="G314" s="44"/>
      <c r="H314" s="45">
        <f t="shared" si="99"/>
        <v>0</v>
      </c>
      <c r="I314" s="18"/>
      <c r="J314" s="18"/>
    </row>
    <row r="315" spans="1:10" ht="15.75" x14ac:dyDescent="0.25">
      <c r="A315" s="7"/>
      <c r="B315" s="47" t="s">
        <v>45</v>
      </c>
      <c r="C315" s="41">
        <v>22</v>
      </c>
      <c r="D315" s="42">
        <v>0.1</v>
      </c>
      <c r="E315" s="14">
        <f t="shared" si="98"/>
        <v>24.200000000000003</v>
      </c>
      <c r="F315" s="43" t="s">
        <v>19</v>
      </c>
      <c r="G315" s="44"/>
      <c r="H315" s="45">
        <f t="shared" si="99"/>
        <v>0</v>
      </c>
      <c r="I315" s="18"/>
      <c r="J315" s="18"/>
    </row>
    <row r="316" spans="1:10" ht="15.75" x14ac:dyDescent="0.25">
      <c r="A316" s="7"/>
      <c r="B316" s="47" t="s">
        <v>33</v>
      </c>
      <c r="C316" s="41">
        <v>22</v>
      </c>
      <c r="D316" s="42">
        <v>0.1</v>
      </c>
      <c r="E316" s="14">
        <f t="shared" si="98"/>
        <v>24.200000000000003</v>
      </c>
      <c r="F316" s="43" t="s">
        <v>19</v>
      </c>
      <c r="G316" s="44"/>
      <c r="H316" s="45">
        <f t="shared" si="99"/>
        <v>0</v>
      </c>
      <c r="I316" s="18"/>
      <c r="J316" s="18"/>
    </row>
    <row r="317" spans="1:10" ht="15.75" x14ac:dyDescent="0.25">
      <c r="A317" s="7"/>
      <c r="B317" t="s">
        <v>21</v>
      </c>
      <c r="D317" s="42"/>
      <c r="E317" s="14"/>
      <c r="F317" s="43"/>
      <c r="G317" s="44"/>
      <c r="H317" s="45"/>
      <c r="I317" s="18"/>
      <c r="J317" s="18"/>
    </row>
    <row r="318" spans="1:10" ht="15.75" x14ac:dyDescent="0.25">
      <c r="A318" s="7"/>
      <c r="B318" s="46" t="s">
        <v>60</v>
      </c>
      <c r="C318" s="14"/>
      <c r="D318" s="42"/>
      <c r="E318" s="14"/>
      <c r="F318" s="43"/>
      <c r="G318" s="44"/>
      <c r="H318" s="45"/>
      <c r="I318" s="18"/>
      <c r="J318" s="18"/>
    </row>
    <row r="319" spans="1:10" ht="15.75" x14ac:dyDescent="0.25">
      <c r="A319" s="7"/>
      <c r="B319" s="47" t="s">
        <v>27</v>
      </c>
      <c r="C319" s="41">
        <v>5464</v>
      </c>
      <c r="D319" s="42">
        <v>0.1</v>
      </c>
      <c r="E319" s="14">
        <f t="shared" ref="E319:E323" si="100">C319*(1+D319)</f>
        <v>6010.4000000000005</v>
      </c>
      <c r="F319" s="43" t="s">
        <v>18</v>
      </c>
      <c r="G319" s="44"/>
      <c r="H319" s="45">
        <f t="shared" ref="H319:H323" si="101">G319*E319</f>
        <v>0</v>
      </c>
      <c r="I319" s="18"/>
      <c r="J319" s="18"/>
    </row>
    <row r="320" spans="1:10" ht="15.75" x14ac:dyDescent="0.25">
      <c r="A320" s="7"/>
      <c r="B320" s="47" t="s">
        <v>28</v>
      </c>
      <c r="C320" s="41">
        <v>5464</v>
      </c>
      <c r="D320" s="42">
        <v>0.1</v>
      </c>
      <c r="E320" s="14">
        <f t="shared" si="100"/>
        <v>6010.4000000000005</v>
      </c>
      <c r="F320" s="43" t="s">
        <v>18</v>
      </c>
      <c r="G320" s="44"/>
      <c r="H320" s="45">
        <f t="shared" si="101"/>
        <v>0</v>
      </c>
      <c r="I320" s="18"/>
      <c r="J320" s="18"/>
    </row>
    <row r="321" spans="1:10" ht="15.75" x14ac:dyDescent="0.25">
      <c r="A321" s="7"/>
      <c r="B321" s="47" t="s">
        <v>29</v>
      </c>
      <c r="C321" s="41">
        <v>5464</v>
      </c>
      <c r="D321" s="42">
        <v>0.1</v>
      </c>
      <c r="E321" s="14">
        <f t="shared" si="100"/>
        <v>6010.4000000000005</v>
      </c>
      <c r="F321" s="43" t="s">
        <v>18</v>
      </c>
      <c r="G321" s="44"/>
      <c r="H321" s="45">
        <f t="shared" si="101"/>
        <v>0</v>
      </c>
      <c r="I321" s="18"/>
      <c r="J321" s="18"/>
    </row>
    <row r="322" spans="1:10" ht="15.75" x14ac:dyDescent="0.25">
      <c r="A322" s="7"/>
      <c r="B322" s="47" t="s">
        <v>30</v>
      </c>
      <c r="C322" s="41">
        <f>538*2</f>
        <v>1076</v>
      </c>
      <c r="D322" s="42">
        <v>0.1</v>
      </c>
      <c r="E322" s="14">
        <f t="shared" si="100"/>
        <v>1183.6000000000001</v>
      </c>
      <c r="F322" s="43" t="s">
        <v>19</v>
      </c>
      <c r="G322" s="44"/>
      <c r="H322" s="45">
        <f t="shared" si="101"/>
        <v>0</v>
      </c>
      <c r="I322" s="18"/>
      <c r="J322" s="18"/>
    </row>
    <row r="323" spans="1:10" ht="15.75" x14ac:dyDescent="0.25">
      <c r="A323" s="7"/>
      <c r="B323" s="47" t="s">
        <v>33</v>
      </c>
      <c r="C323" s="41">
        <f>538*2</f>
        <v>1076</v>
      </c>
      <c r="D323" s="42">
        <v>0.1</v>
      </c>
      <c r="E323" s="14">
        <f t="shared" si="100"/>
        <v>1183.6000000000001</v>
      </c>
      <c r="F323" s="43" t="s">
        <v>19</v>
      </c>
      <c r="G323" s="44"/>
      <c r="H323" s="45">
        <f t="shared" si="101"/>
        <v>0</v>
      </c>
      <c r="I323" s="18"/>
      <c r="J323" s="18"/>
    </row>
    <row r="324" spans="1:10" ht="15.75" x14ac:dyDescent="0.25">
      <c r="A324" s="7"/>
      <c r="B324" t="s">
        <v>21</v>
      </c>
      <c r="D324" s="42"/>
      <c r="E324" s="14"/>
      <c r="F324" s="43"/>
      <c r="G324" s="44"/>
      <c r="H324" s="45"/>
      <c r="I324" s="18"/>
      <c r="J324" s="18"/>
    </row>
    <row r="325" spans="1:10" ht="15.75" x14ac:dyDescent="0.25">
      <c r="A325" s="7"/>
      <c r="B325" s="46" t="s">
        <v>34</v>
      </c>
      <c r="C325" s="14"/>
      <c r="D325" s="42"/>
      <c r="E325" s="14"/>
      <c r="F325" s="43"/>
      <c r="G325" s="44"/>
      <c r="H325" s="45"/>
      <c r="I325" s="18"/>
      <c r="J325" s="18"/>
    </row>
    <row r="326" spans="1:10" ht="15.75" x14ac:dyDescent="0.25">
      <c r="A326" s="7"/>
      <c r="B326" s="47" t="s">
        <v>55</v>
      </c>
      <c r="C326" s="41">
        <v>46</v>
      </c>
      <c r="D326" s="42">
        <v>0.1</v>
      </c>
      <c r="E326" s="14">
        <f t="shared" ref="E326:E330" si="102">C326*(1+D326)</f>
        <v>50.6</v>
      </c>
      <c r="F326" s="43" t="s">
        <v>18</v>
      </c>
      <c r="G326" s="44"/>
      <c r="H326" s="45">
        <f t="shared" ref="H326:H330" si="103">G326*E326</f>
        <v>0</v>
      </c>
      <c r="I326" s="18"/>
      <c r="J326" s="18"/>
    </row>
    <row r="327" spans="1:10" ht="15.75" x14ac:dyDescent="0.25">
      <c r="A327" s="7"/>
      <c r="B327" s="47" t="s">
        <v>28</v>
      </c>
      <c r="C327" s="41">
        <v>46</v>
      </c>
      <c r="D327" s="42">
        <v>0.1</v>
      </c>
      <c r="E327" s="14">
        <f t="shared" si="102"/>
        <v>50.6</v>
      </c>
      <c r="F327" s="43" t="s">
        <v>18</v>
      </c>
      <c r="G327" s="44"/>
      <c r="H327" s="45">
        <f t="shared" si="103"/>
        <v>0</v>
      </c>
      <c r="I327" s="18"/>
      <c r="J327" s="18"/>
    </row>
    <row r="328" spans="1:10" ht="15.75" x14ac:dyDescent="0.25">
      <c r="A328" s="7"/>
      <c r="B328" s="47" t="s">
        <v>29</v>
      </c>
      <c r="C328" s="41">
        <v>46</v>
      </c>
      <c r="D328" s="42">
        <v>0.1</v>
      </c>
      <c r="E328" s="14">
        <f t="shared" si="102"/>
        <v>50.6</v>
      </c>
      <c r="F328" s="43" t="s">
        <v>18</v>
      </c>
      <c r="G328" s="44"/>
      <c r="H328" s="45">
        <f t="shared" si="103"/>
        <v>0</v>
      </c>
      <c r="I328" s="18"/>
      <c r="J328" s="18"/>
    </row>
    <row r="329" spans="1:10" ht="15.75" x14ac:dyDescent="0.25">
      <c r="A329" s="7"/>
      <c r="B329" s="47" t="s">
        <v>30</v>
      </c>
      <c r="C329" s="41">
        <v>8</v>
      </c>
      <c r="D329" s="42">
        <v>0.1</v>
      </c>
      <c r="E329" s="14">
        <f t="shared" si="102"/>
        <v>8.8000000000000007</v>
      </c>
      <c r="F329" s="43" t="s">
        <v>19</v>
      </c>
      <c r="G329" s="44"/>
      <c r="H329" s="45">
        <f t="shared" si="103"/>
        <v>0</v>
      </c>
      <c r="I329" s="18"/>
      <c r="J329" s="18"/>
    </row>
    <row r="330" spans="1:10" ht="15.75" x14ac:dyDescent="0.25">
      <c r="A330" s="7"/>
      <c r="B330" s="47" t="s">
        <v>56</v>
      </c>
      <c r="C330" s="41">
        <v>8</v>
      </c>
      <c r="D330" s="42">
        <v>0.1</v>
      </c>
      <c r="E330" s="14">
        <f t="shared" si="102"/>
        <v>8.8000000000000007</v>
      </c>
      <c r="F330" s="43" t="s">
        <v>19</v>
      </c>
      <c r="G330" s="44"/>
      <c r="H330" s="45">
        <f t="shared" si="103"/>
        <v>0</v>
      </c>
      <c r="I330" s="18"/>
      <c r="J330" s="18"/>
    </row>
    <row r="331" spans="1:10" ht="15.75" x14ac:dyDescent="0.25">
      <c r="A331" s="7"/>
      <c r="B331" s="47" t="s">
        <v>21</v>
      </c>
      <c r="C331" s="41"/>
      <c r="D331" s="42"/>
      <c r="E331" s="14"/>
      <c r="F331" s="43"/>
      <c r="G331" s="44"/>
      <c r="H331" s="45"/>
      <c r="I331" s="18"/>
      <c r="J331" s="18"/>
    </row>
    <row r="332" spans="1:10" ht="15.75" x14ac:dyDescent="0.25">
      <c r="A332" s="7"/>
      <c r="B332" s="46" t="s">
        <v>67</v>
      </c>
      <c r="C332" s="14"/>
      <c r="D332" s="42"/>
      <c r="E332" s="14"/>
      <c r="F332" s="43"/>
      <c r="G332" s="44"/>
      <c r="H332" s="45"/>
      <c r="I332" s="18"/>
      <c r="J332" s="18"/>
    </row>
    <row r="333" spans="1:10" ht="15.75" x14ac:dyDescent="0.25">
      <c r="A333" s="7"/>
      <c r="B333" s="47" t="s">
        <v>68</v>
      </c>
      <c r="C333" s="41">
        <v>74</v>
      </c>
      <c r="D333" s="42">
        <v>0.1</v>
      </c>
      <c r="E333" s="14">
        <f t="shared" ref="E333:E337" si="104">C333*(1+D333)</f>
        <v>81.400000000000006</v>
      </c>
      <c r="F333" s="43" t="s">
        <v>18</v>
      </c>
      <c r="G333" s="44"/>
      <c r="H333" s="45">
        <f t="shared" ref="H333:H337" si="105">G333*E333</f>
        <v>0</v>
      </c>
      <c r="I333" s="18"/>
      <c r="J333" s="18"/>
    </row>
    <row r="334" spans="1:10" ht="15.75" x14ac:dyDescent="0.25">
      <c r="A334" s="7"/>
      <c r="B334" s="47" t="s">
        <v>69</v>
      </c>
      <c r="C334" s="41">
        <v>74</v>
      </c>
      <c r="D334" s="42">
        <v>0.1</v>
      </c>
      <c r="E334" s="14">
        <f t="shared" si="104"/>
        <v>81.400000000000006</v>
      </c>
      <c r="F334" s="43" t="s">
        <v>18</v>
      </c>
      <c r="G334" s="44"/>
      <c r="H334" s="45">
        <f t="shared" si="105"/>
        <v>0</v>
      </c>
      <c r="I334" s="18"/>
      <c r="J334" s="18"/>
    </row>
    <row r="335" spans="1:10" ht="15.75" x14ac:dyDescent="0.25">
      <c r="A335" s="7"/>
      <c r="B335" s="47" t="s">
        <v>29</v>
      </c>
      <c r="C335" s="41">
        <v>74</v>
      </c>
      <c r="D335" s="42">
        <v>0.1</v>
      </c>
      <c r="E335" s="14">
        <f t="shared" si="104"/>
        <v>81.400000000000006</v>
      </c>
      <c r="F335" s="43" t="s">
        <v>18</v>
      </c>
      <c r="G335" s="44"/>
      <c r="H335" s="45">
        <f t="shared" si="105"/>
        <v>0</v>
      </c>
      <c r="I335" s="18"/>
      <c r="J335" s="18"/>
    </row>
    <row r="336" spans="1:10" ht="15.75" x14ac:dyDescent="0.25">
      <c r="A336" s="7"/>
      <c r="B336" s="47" t="s">
        <v>30</v>
      </c>
      <c r="C336" s="41">
        <v>13</v>
      </c>
      <c r="D336" s="42">
        <v>0.1</v>
      </c>
      <c r="E336" s="14">
        <f t="shared" si="104"/>
        <v>14.3</v>
      </c>
      <c r="F336" s="43" t="s">
        <v>19</v>
      </c>
      <c r="G336" s="44"/>
      <c r="H336" s="45">
        <f t="shared" si="105"/>
        <v>0</v>
      </c>
      <c r="I336" s="18"/>
      <c r="J336" s="18"/>
    </row>
    <row r="337" spans="1:10" ht="15.75" x14ac:dyDescent="0.25">
      <c r="A337" s="7"/>
      <c r="B337" s="47" t="s">
        <v>70</v>
      </c>
      <c r="C337" s="41">
        <v>13</v>
      </c>
      <c r="D337" s="42">
        <v>0.1</v>
      </c>
      <c r="E337" s="14">
        <f t="shared" si="104"/>
        <v>14.3</v>
      </c>
      <c r="F337" s="43" t="s">
        <v>19</v>
      </c>
      <c r="G337" s="44"/>
      <c r="H337" s="45">
        <f t="shared" si="105"/>
        <v>0</v>
      </c>
      <c r="I337" s="18"/>
      <c r="J337" s="18"/>
    </row>
    <row r="338" spans="1:10" ht="15.75" x14ac:dyDescent="0.25">
      <c r="A338" s="7"/>
      <c r="B338" t="s">
        <v>21</v>
      </c>
      <c r="D338" s="42"/>
      <c r="E338" s="14"/>
      <c r="F338" s="43"/>
      <c r="G338" s="44"/>
      <c r="H338" s="45"/>
      <c r="I338" s="18"/>
      <c r="J338" s="18"/>
    </row>
    <row r="339" spans="1:10" ht="15.75" x14ac:dyDescent="0.25">
      <c r="A339" s="7"/>
      <c r="B339" s="46" t="s">
        <v>71</v>
      </c>
      <c r="C339" s="14"/>
      <c r="D339" s="42"/>
      <c r="E339" s="14"/>
      <c r="F339" s="43"/>
      <c r="G339" s="44"/>
      <c r="H339" s="45"/>
      <c r="I339" s="18"/>
      <c r="J339" s="18"/>
    </row>
    <row r="340" spans="1:10" ht="15.75" x14ac:dyDescent="0.25">
      <c r="A340" s="7"/>
      <c r="B340" s="47" t="s">
        <v>72</v>
      </c>
      <c r="C340" s="41">
        <v>52</v>
      </c>
      <c r="D340" s="42">
        <v>0.1</v>
      </c>
      <c r="E340" s="14">
        <f t="shared" ref="E340:E344" si="106">C340*(1+D340)</f>
        <v>57.2</v>
      </c>
      <c r="F340" s="43" t="s">
        <v>18</v>
      </c>
      <c r="G340" s="44"/>
      <c r="H340" s="45">
        <f t="shared" ref="H340:H344" si="107">G340*E340</f>
        <v>0</v>
      </c>
      <c r="I340" s="18"/>
      <c r="J340" s="18"/>
    </row>
    <row r="341" spans="1:10" ht="15.75" x14ac:dyDescent="0.25">
      <c r="A341" s="7"/>
      <c r="B341" s="47" t="s">
        <v>69</v>
      </c>
      <c r="C341" s="41">
        <v>52</v>
      </c>
      <c r="D341" s="42">
        <v>0.1</v>
      </c>
      <c r="E341" s="14">
        <f t="shared" si="106"/>
        <v>57.2</v>
      </c>
      <c r="F341" s="43" t="s">
        <v>18</v>
      </c>
      <c r="G341" s="44"/>
      <c r="H341" s="45">
        <f t="shared" si="107"/>
        <v>0</v>
      </c>
      <c r="I341" s="18"/>
      <c r="J341" s="18"/>
    </row>
    <row r="342" spans="1:10" ht="15.75" x14ac:dyDescent="0.25">
      <c r="A342" s="7"/>
      <c r="B342" s="47" t="s">
        <v>73</v>
      </c>
      <c r="C342" s="41">
        <v>52</v>
      </c>
      <c r="D342" s="42">
        <v>0.1</v>
      </c>
      <c r="E342" s="14">
        <f t="shared" si="106"/>
        <v>57.2</v>
      </c>
      <c r="F342" s="43" t="s">
        <v>18</v>
      </c>
      <c r="G342" s="44"/>
      <c r="H342" s="45">
        <f t="shared" si="107"/>
        <v>0</v>
      </c>
      <c r="I342" s="18"/>
      <c r="J342" s="18"/>
    </row>
    <row r="343" spans="1:10" ht="15.75" x14ac:dyDescent="0.25">
      <c r="A343" s="7"/>
      <c r="B343" s="47" t="s">
        <v>30</v>
      </c>
      <c r="C343" s="41">
        <v>9</v>
      </c>
      <c r="D343" s="42">
        <v>0.1</v>
      </c>
      <c r="E343" s="14">
        <f t="shared" si="106"/>
        <v>9.9</v>
      </c>
      <c r="F343" s="43" t="s">
        <v>19</v>
      </c>
      <c r="G343" s="44"/>
      <c r="H343" s="45">
        <f t="shared" si="107"/>
        <v>0</v>
      </c>
      <c r="I343" s="18"/>
      <c r="J343" s="18"/>
    </row>
    <row r="344" spans="1:10" ht="15.75" x14ac:dyDescent="0.25">
      <c r="A344" s="7"/>
      <c r="B344" s="47" t="s">
        <v>74</v>
      </c>
      <c r="C344" s="41">
        <v>9</v>
      </c>
      <c r="D344" s="42">
        <v>0.1</v>
      </c>
      <c r="E344" s="14">
        <f t="shared" si="106"/>
        <v>9.9</v>
      </c>
      <c r="F344" s="43" t="s">
        <v>19</v>
      </c>
      <c r="G344" s="44"/>
      <c r="H344" s="45">
        <f t="shared" si="107"/>
        <v>0</v>
      </c>
      <c r="I344" s="18"/>
      <c r="J344" s="18"/>
    </row>
    <row r="345" spans="1:10" ht="15.75" x14ac:dyDescent="0.25">
      <c r="A345" s="7"/>
      <c r="B345" s="47" t="s">
        <v>21</v>
      </c>
      <c r="C345" s="41"/>
      <c r="D345" s="42"/>
      <c r="E345" s="14"/>
      <c r="F345" s="43"/>
      <c r="G345" s="44"/>
      <c r="H345" s="45"/>
      <c r="I345" s="18"/>
      <c r="J345" s="18"/>
    </row>
    <row r="346" spans="1:10" ht="15.75" x14ac:dyDescent="0.25">
      <c r="A346" s="7"/>
      <c r="B346" s="46" t="s">
        <v>75</v>
      </c>
      <c r="C346" s="14"/>
      <c r="D346" s="42"/>
      <c r="E346" s="14"/>
      <c r="F346" s="43"/>
      <c r="G346" s="44"/>
      <c r="H346" s="45"/>
      <c r="I346" s="18"/>
      <c r="J346" s="18"/>
    </row>
    <row r="347" spans="1:10" ht="15.75" x14ac:dyDescent="0.25">
      <c r="A347" s="7"/>
      <c r="B347" s="47" t="s">
        <v>68</v>
      </c>
      <c r="C347" s="41">
        <v>79</v>
      </c>
      <c r="D347" s="42">
        <v>0.1</v>
      </c>
      <c r="E347" s="14">
        <f t="shared" ref="E347:E351" si="108">C347*(1+D347)</f>
        <v>86.9</v>
      </c>
      <c r="F347" s="43" t="s">
        <v>18</v>
      </c>
      <c r="G347" s="44"/>
      <c r="H347" s="45">
        <f t="shared" ref="H347:H351" si="109">G347*E347</f>
        <v>0</v>
      </c>
      <c r="I347" s="18"/>
      <c r="J347" s="18"/>
    </row>
    <row r="348" spans="1:10" ht="15.75" x14ac:dyDescent="0.25">
      <c r="A348" s="7"/>
      <c r="B348" s="47" t="s">
        <v>69</v>
      </c>
      <c r="C348" s="41">
        <f>79*2</f>
        <v>158</v>
      </c>
      <c r="D348" s="42">
        <v>0.1</v>
      </c>
      <c r="E348" s="14">
        <f t="shared" si="108"/>
        <v>173.8</v>
      </c>
      <c r="F348" s="43" t="s">
        <v>18</v>
      </c>
      <c r="G348" s="44"/>
      <c r="H348" s="45">
        <f t="shared" si="109"/>
        <v>0</v>
      </c>
      <c r="I348" s="18"/>
      <c r="J348" s="18"/>
    </row>
    <row r="349" spans="1:10" ht="15.75" x14ac:dyDescent="0.25">
      <c r="A349" s="7"/>
      <c r="B349" s="47" t="s">
        <v>29</v>
      </c>
      <c r="C349" s="41">
        <v>79</v>
      </c>
      <c r="D349" s="42">
        <v>0.1</v>
      </c>
      <c r="E349" s="14">
        <f t="shared" si="108"/>
        <v>86.9</v>
      </c>
      <c r="F349" s="43" t="s">
        <v>18</v>
      </c>
      <c r="G349" s="44"/>
      <c r="H349" s="45">
        <f t="shared" si="109"/>
        <v>0</v>
      </c>
      <c r="I349" s="18"/>
      <c r="J349" s="18"/>
    </row>
    <row r="350" spans="1:10" ht="15.75" x14ac:dyDescent="0.25">
      <c r="A350" s="7"/>
      <c r="B350" s="47" t="s">
        <v>30</v>
      </c>
      <c r="C350" s="41">
        <v>31</v>
      </c>
      <c r="D350" s="42">
        <v>0.1</v>
      </c>
      <c r="E350" s="14">
        <f t="shared" si="108"/>
        <v>34.1</v>
      </c>
      <c r="F350" s="43" t="s">
        <v>19</v>
      </c>
      <c r="G350" s="44"/>
      <c r="H350" s="45">
        <f t="shared" si="109"/>
        <v>0</v>
      </c>
      <c r="I350" s="18"/>
      <c r="J350" s="18"/>
    </row>
    <row r="351" spans="1:10" ht="15.75" x14ac:dyDescent="0.25">
      <c r="A351" s="7"/>
      <c r="B351" s="47" t="s">
        <v>70</v>
      </c>
      <c r="C351" s="41">
        <v>31</v>
      </c>
      <c r="D351" s="42">
        <v>0.1</v>
      </c>
      <c r="E351" s="14">
        <f t="shared" si="108"/>
        <v>34.1</v>
      </c>
      <c r="F351" s="43" t="s">
        <v>19</v>
      </c>
      <c r="G351" s="44"/>
      <c r="H351" s="45">
        <f t="shared" si="109"/>
        <v>0</v>
      </c>
      <c r="I351" s="18"/>
      <c r="J351" s="18"/>
    </row>
    <row r="352" spans="1:10" ht="15.75" x14ac:dyDescent="0.25">
      <c r="A352" s="7"/>
      <c r="B352" s="47" t="s">
        <v>21</v>
      </c>
      <c r="C352" s="41"/>
      <c r="D352" s="42"/>
      <c r="E352" s="14"/>
      <c r="F352" s="43"/>
      <c r="G352" s="44"/>
      <c r="H352" s="45"/>
      <c r="I352" s="18"/>
      <c r="J352" s="18"/>
    </row>
    <row r="353" spans="1:10" ht="15.75" x14ac:dyDescent="0.25">
      <c r="A353" s="7"/>
      <c r="B353" s="46" t="s">
        <v>76</v>
      </c>
      <c r="C353" s="14"/>
      <c r="D353" s="42"/>
      <c r="E353" s="14"/>
      <c r="F353" s="43"/>
      <c r="G353" s="44"/>
      <c r="H353" s="45"/>
      <c r="I353" s="18"/>
      <c r="J353" s="18"/>
    </row>
    <row r="354" spans="1:10" ht="15.75" x14ac:dyDescent="0.25">
      <c r="A354" s="7"/>
      <c r="B354" s="47" t="s">
        <v>55</v>
      </c>
      <c r="C354" s="41">
        <v>18596</v>
      </c>
      <c r="D354" s="42">
        <v>0.1</v>
      </c>
      <c r="E354" s="14">
        <f t="shared" ref="E354:E359" si="110">C354*(1+D354)</f>
        <v>20455.600000000002</v>
      </c>
      <c r="F354" s="43" t="s">
        <v>18</v>
      </c>
      <c r="G354" s="44"/>
      <c r="H354" s="45">
        <f t="shared" ref="H354:H359" si="111">G354*E354</f>
        <v>0</v>
      </c>
      <c r="I354" s="18"/>
      <c r="J354" s="18"/>
    </row>
    <row r="355" spans="1:10" ht="15.75" x14ac:dyDescent="0.25">
      <c r="A355" s="7"/>
      <c r="B355" s="47" t="s">
        <v>77</v>
      </c>
      <c r="C355" s="41">
        <v>18596</v>
      </c>
      <c r="D355" s="42">
        <v>0.1</v>
      </c>
      <c r="E355" s="14">
        <f t="shared" si="110"/>
        <v>20455.600000000002</v>
      </c>
      <c r="F355" s="43" t="s">
        <v>18</v>
      </c>
      <c r="G355" s="44"/>
      <c r="H355" s="45">
        <f t="shared" si="111"/>
        <v>0</v>
      </c>
      <c r="I355" s="18"/>
      <c r="J355" s="18"/>
    </row>
    <row r="356" spans="1:10" ht="15.75" x14ac:dyDescent="0.25">
      <c r="A356" s="7"/>
      <c r="B356" s="47" t="s">
        <v>28</v>
      </c>
      <c r="C356" s="41">
        <f>18596*3</f>
        <v>55788</v>
      </c>
      <c r="D356" s="42">
        <v>0.1</v>
      </c>
      <c r="E356" s="14">
        <f t="shared" si="110"/>
        <v>61366.8</v>
      </c>
      <c r="F356" s="43" t="s">
        <v>18</v>
      </c>
      <c r="G356" s="44"/>
      <c r="H356" s="45">
        <f t="shared" si="111"/>
        <v>0</v>
      </c>
      <c r="I356" s="18"/>
      <c r="J356" s="18"/>
    </row>
    <row r="357" spans="1:10" ht="15.75" x14ac:dyDescent="0.25">
      <c r="A357" s="7"/>
      <c r="B357" s="47" t="s">
        <v>78</v>
      </c>
      <c r="C357" s="41">
        <v>18596</v>
      </c>
      <c r="D357" s="42">
        <v>0.1</v>
      </c>
      <c r="E357" s="14">
        <f t="shared" si="110"/>
        <v>20455.600000000002</v>
      </c>
      <c r="F357" s="43" t="s">
        <v>18</v>
      </c>
      <c r="G357" s="44"/>
      <c r="H357" s="45">
        <f t="shared" si="111"/>
        <v>0</v>
      </c>
      <c r="I357" s="18"/>
      <c r="J357" s="18"/>
    </row>
    <row r="358" spans="1:10" ht="15.75" x14ac:dyDescent="0.25">
      <c r="A358" s="7"/>
      <c r="B358" s="47" t="s">
        <v>45</v>
      </c>
      <c r="C358" s="41">
        <f>1549*2</f>
        <v>3098</v>
      </c>
      <c r="D358" s="42">
        <v>0.1</v>
      </c>
      <c r="E358" s="14">
        <f t="shared" si="110"/>
        <v>3407.8</v>
      </c>
      <c r="F358" s="43" t="s">
        <v>19</v>
      </c>
      <c r="G358" s="44"/>
      <c r="H358" s="45">
        <f t="shared" si="111"/>
        <v>0</v>
      </c>
      <c r="I358" s="18"/>
      <c r="J358" s="18"/>
    </row>
    <row r="359" spans="1:10" ht="15.75" x14ac:dyDescent="0.25">
      <c r="A359" s="7"/>
      <c r="B359" s="47" t="s">
        <v>56</v>
      </c>
      <c r="C359" s="41">
        <f>1549*2</f>
        <v>3098</v>
      </c>
      <c r="D359" s="42">
        <v>0.1</v>
      </c>
      <c r="E359" s="14">
        <f t="shared" si="110"/>
        <v>3407.8</v>
      </c>
      <c r="F359" s="43" t="s">
        <v>19</v>
      </c>
      <c r="G359" s="44"/>
      <c r="H359" s="45">
        <f t="shared" si="111"/>
        <v>0</v>
      </c>
      <c r="I359" s="18"/>
      <c r="J359" s="18"/>
    </row>
    <row r="360" spans="1:10" ht="15.75" x14ac:dyDescent="0.25">
      <c r="A360" s="7"/>
      <c r="B360" s="48" t="s">
        <v>21</v>
      </c>
      <c r="C360" s="14"/>
      <c r="D360" s="42"/>
      <c r="E360" s="14"/>
      <c r="F360" s="43"/>
      <c r="G360" s="44"/>
      <c r="H360" s="45"/>
      <c r="I360" s="18"/>
      <c r="J360" s="18"/>
    </row>
    <row r="361" spans="1:10" ht="15.75" x14ac:dyDescent="0.25">
      <c r="A361" s="7"/>
      <c r="B361" s="46" t="s">
        <v>96</v>
      </c>
      <c r="C361" s="14"/>
      <c r="D361" s="42"/>
      <c r="E361" s="14"/>
      <c r="F361" s="43"/>
      <c r="G361" s="44"/>
      <c r="H361" s="45"/>
      <c r="I361" s="18"/>
      <c r="J361" s="18"/>
    </row>
    <row r="362" spans="1:10" ht="15.75" x14ac:dyDescent="0.25">
      <c r="A362" s="7"/>
      <c r="B362" s="47" t="s">
        <v>93</v>
      </c>
      <c r="C362" s="14">
        <v>21548</v>
      </c>
      <c r="D362" s="42">
        <v>0.1</v>
      </c>
      <c r="E362" s="14">
        <f t="shared" ref="E362:E363" si="112">C362*(1+D362)</f>
        <v>23702.800000000003</v>
      </c>
      <c r="F362" s="43" t="s">
        <v>18</v>
      </c>
      <c r="G362" s="44"/>
      <c r="H362" s="45">
        <f t="shared" ref="H362:H363" si="113">G362*E362</f>
        <v>0</v>
      </c>
      <c r="I362" s="18"/>
      <c r="J362" s="18"/>
    </row>
    <row r="363" spans="1:10" ht="15.75" x14ac:dyDescent="0.25">
      <c r="A363" s="7"/>
      <c r="B363" s="48" t="s">
        <v>95</v>
      </c>
      <c r="C363" s="14">
        <v>2188</v>
      </c>
      <c r="D363" s="42">
        <v>0.1</v>
      </c>
      <c r="E363" s="14">
        <f t="shared" si="112"/>
        <v>2406.8000000000002</v>
      </c>
      <c r="F363" s="43" t="s">
        <v>18</v>
      </c>
      <c r="G363" s="44"/>
      <c r="H363" s="45">
        <f t="shared" si="113"/>
        <v>0</v>
      </c>
      <c r="I363" s="18"/>
      <c r="J363" s="18"/>
    </row>
    <row r="364" spans="1:10" ht="16.5" thickBot="1" x14ac:dyDescent="0.3">
      <c r="A364" s="7"/>
      <c r="B364" s="47"/>
      <c r="C364" s="41"/>
      <c r="D364" s="42"/>
      <c r="E364" s="14"/>
      <c r="F364" s="43"/>
      <c r="G364" s="44"/>
      <c r="H364" s="45"/>
      <c r="I364" s="25"/>
      <c r="J364" s="25"/>
    </row>
    <row r="365" spans="1:10" ht="16.5" thickBot="1" x14ac:dyDescent="0.3">
      <c r="A365" s="50"/>
      <c r="B365" s="56" t="s">
        <v>79</v>
      </c>
      <c r="C365" s="57"/>
      <c r="D365" s="58"/>
      <c r="E365" s="57"/>
      <c r="F365" s="59"/>
      <c r="G365" s="60"/>
      <c r="H365" s="61"/>
      <c r="I365" s="62"/>
      <c r="J365" s="63"/>
    </row>
    <row r="366" spans="1:10" ht="15.75" x14ac:dyDescent="0.25">
      <c r="A366" s="7"/>
      <c r="B366" s="46" t="s">
        <v>49</v>
      </c>
      <c r="C366" s="14"/>
      <c r="D366" s="42"/>
      <c r="E366" s="14"/>
      <c r="F366" s="43"/>
      <c r="G366" s="44"/>
      <c r="H366" s="45"/>
      <c r="I366" s="18"/>
      <c r="J366" s="18"/>
    </row>
    <row r="367" spans="1:10" ht="15.75" x14ac:dyDescent="0.25">
      <c r="A367" s="7"/>
      <c r="B367" s="47" t="s">
        <v>27</v>
      </c>
      <c r="C367" s="41">
        <v>19519</v>
      </c>
      <c r="D367" s="42">
        <v>0.1</v>
      </c>
      <c r="E367" s="14">
        <f t="shared" ref="E367:E368" si="114">C367*(1+D367)</f>
        <v>21470.9</v>
      </c>
      <c r="F367" s="43" t="s">
        <v>18</v>
      </c>
      <c r="G367" s="44"/>
      <c r="H367" s="45">
        <f t="shared" ref="H367:H368" si="115">G367*E367</f>
        <v>0</v>
      </c>
      <c r="I367" s="18"/>
      <c r="J367" s="18"/>
    </row>
    <row r="368" spans="1:10" ht="15.75" x14ac:dyDescent="0.25">
      <c r="A368" s="7"/>
      <c r="B368" s="47" t="s">
        <v>69</v>
      </c>
      <c r="C368" s="41">
        <f>19519*2</f>
        <v>39038</v>
      </c>
      <c r="D368" s="42">
        <v>0.1</v>
      </c>
      <c r="E368" s="14">
        <f t="shared" si="114"/>
        <v>42941.8</v>
      </c>
      <c r="F368" s="43" t="s">
        <v>18</v>
      </c>
      <c r="G368" s="44"/>
      <c r="H368" s="45">
        <f t="shared" si="115"/>
        <v>0</v>
      </c>
      <c r="I368" s="18"/>
      <c r="J368" s="18"/>
    </row>
    <row r="369" spans="1:10" ht="15.75" x14ac:dyDescent="0.25">
      <c r="A369" s="7"/>
      <c r="B369" s="47" t="s">
        <v>45</v>
      </c>
      <c r="C369" s="41">
        <f>1626*2</f>
        <v>3252</v>
      </c>
      <c r="D369" s="42">
        <v>0.1</v>
      </c>
      <c r="E369" s="14">
        <f>C369*(1+D369)</f>
        <v>3577.2000000000003</v>
      </c>
      <c r="F369" s="43" t="s">
        <v>19</v>
      </c>
      <c r="G369" s="44"/>
      <c r="H369" s="45">
        <f>G369*E369</f>
        <v>0</v>
      </c>
      <c r="I369" s="18"/>
      <c r="J369" s="18"/>
    </row>
    <row r="370" spans="1:10" ht="15.75" x14ac:dyDescent="0.25">
      <c r="A370" s="7"/>
      <c r="B370" s="47" t="s">
        <v>50</v>
      </c>
      <c r="C370" s="41">
        <v>19519</v>
      </c>
      <c r="D370" s="42">
        <v>0.1</v>
      </c>
      <c r="E370" s="14">
        <f t="shared" ref="E370:E372" si="116">C370*(1+D370)</f>
        <v>21470.9</v>
      </c>
      <c r="F370" s="43" t="s">
        <v>18</v>
      </c>
      <c r="G370" s="44"/>
      <c r="H370" s="45">
        <f t="shared" ref="H370:H372" si="117">G370*E370</f>
        <v>0</v>
      </c>
      <c r="I370" s="18"/>
      <c r="J370" s="18"/>
    </row>
    <row r="371" spans="1:10" ht="15.75" x14ac:dyDescent="0.25">
      <c r="A371" s="7"/>
      <c r="B371" s="47" t="s">
        <v>51</v>
      </c>
      <c r="C371" s="41">
        <v>3252</v>
      </c>
      <c r="D371" s="42">
        <v>0.1</v>
      </c>
      <c r="E371" s="14">
        <f t="shared" si="116"/>
        <v>3577.2000000000003</v>
      </c>
      <c r="F371" s="43" t="s">
        <v>19</v>
      </c>
      <c r="G371" s="44"/>
      <c r="H371" s="45">
        <f t="shared" si="117"/>
        <v>0</v>
      </c>
      <c r="I371" s="18"/>
      <c r="J371" s="18"/>
    </row>
    <row r="372" spans="1:10" ht="15.75" x14ac:dyDescent="0.25">
      <c r="A372" s="7"/>
      <c r="B372" s="47" t="s">
        <v>33</v>
      </c>
      <c r="C372" s="41">
        <v>3252</v>
      </c>
      <c r="D372" s="42">
        <v>0.1</v>
      </c>
      <c r="E372" s="14">
        <f t="shared" si="116"/>
        <v>3577.2000000000003</v>
      </c>
      <c r="F372" s="43" t="s">
        <v>19</v>
      </c>
      <c r="G372" s="44"/>
      <c r="H372" s="45">
        <f t="shared" si="117"/>
        <v>0</v>
      </c>
      <c r="I372" s="18"/>
      <c r="J372" s="18"/>
    </row>
    <row r="373" spans="1:10" ht="15.75" x14ac:dyDescent="0.25">
      <c r="A373" s="7"/>
      <c r="B373" s="47" t="s">
        <v>21</v>
      </c>
      <c r="C373" s="41"/>
      <c r="D373" s="42"/>
      <c r="E373" s="14"/>
      <c r="F373" s="43"/>
      <c r="G373" s="44"/>
      <c r="H373" s="45"/>
      <c r="I373" s="18"/>
      <c r="J373" s="18"/>
    </row>
    <row r="374" spans="1:10" ht="15.75" x14ac:dyDescent="0.25">
      <c r="A374" s="7"/>
      <c r="B374" s="46" t="s">
        <v>66</v>
      </c>
      <c r="C374" s="14"/>
      <c r="D374" s="42"/>
      <c r="E374" s="14"/>
      <c r="F374" s="43"/>
      <c r="G374" s="44"/>
      <c r="H374" s="45"/>
      <c r="I374" s="18"/>
      <c r="J374" s="18"/>
    </row>
    <row r="375" spans="1:10" ht="15.75" x14ac:dyDescent="0.25">
      <c r="A375" s="7"/>
      <c r="B375" s="47" t="s">
        <v>27</v>
      </c>
      <c r="C375" s="41">
        <v>1372</v>
      </c>
      <c r="D375" s="42">
        <v>0.1</v>
      </c>
      <c r="E375" s="14">
        <f t="shared" ref="E375:E376" si="118">C375*(1+D375)</f>
        <v>1509.2</v>
      </c>
      <c r="F375" s="43" t="s">
        <v>18</v>
      </c>
      <c r="G375" s="44"/>
      <c r="H375" s="45">
        <f t="shared" ref="H375:H376" si="119">G375*E375</f>
        <v>0</v>
      </c>
      <c r="I375" s="18"/>
      <c r="J375" s="18"/>
    </row>
    <row r="376" spans="1:10" ht="15.75" x14ac:dyDescent="0.25">
      <c r="A376" s="7"/>
      <c r="B376" s="47" t="s">
        <v>28</v>
      </c>
      <c r="C376" s="41">
        <f>1372*2</f>
        <v>2744</v>
      </c>
      <c r="D376" s="42">
        <v>0.1</v>
      </c>
      <c r="E376" s="14">
        <f t="shared" si="118"/>
        <v>3018.4</v>
      </c>
      <c r="F376" s="43" t="s">
        <v>18</v>
      </c>
      <c r="G376" s="44"/>
      <c r="H376" s="45">
        <f t="shared" si="119"/>
        <v>0</v>
      </c>
      <c r="I376" s="18"/>
      <c r="J376" s="18"/>
    </row>
    <row r="377" spans="1:10" ht="15.75" x14ac:dyDescent="0.25">
      <c r="A377" s="7"/>
      <c r="B377" s="47" t="s">
        <v>45</v>
      </c>
      <c r="C377" s="41">
        <f>114*2</f>
        <v>228</v>
      </c>
      <c r="D377" s="42">
        <v>0.1</v>
      </c>
      <c r="E377" s="14">
        <f>C377*(1+D377)</f>
        <v>250.8</v>
      </c>
      <c r="F377" s="43" t="s">
        <v>19</v>
      </c>
      <c r="G377" s="44"/>
      <c r="H377" s="45">
        <f>G377*E377</f>
        <v>0</v>
      </c>
      <c r="I377" s="18"/>
      <c r="J377" s="18"/>
    </row>
    <row r="378" spans="1:10" ht="15.75" x14ac:dyDescent="0.25">
      <c r="A378" s="7"/>
      <c r="B378" s="47" t="s">
        <v>50</v>
      </c>
      <c r="C378" s="41">
        <v>1372</v>
      </c>
      <c r="D378" s="42">
        <v>0.1</v>
      </c>
      <c r="E378" s="14">
        <f t="shared" ref="E378:E380" si="120">C378*(1+D378)</f>
        <v>1509.2</v>
      </c>
      <c r="F378" s="43" t="s">
        <v>18</v>
      </c>
      <c r="G378" s="44"/>
      <c r="H378" s="45">
        <f t="shared" ref="H378:H380" si="121">G378*E378</f>
        <v>0</v>
      </c>
      <c r="I378" s="18"/>
      <c r="J378" s="18"/>
    </row>
    <row r="379" spans="1:10" ht="15.75" x14ac:dyDescent="0.25">
      <c r="A379" s="7"/>
      <c r="B379" s="47" t="s">
        <v>51</v>
      </c>
      <c r="C379" s="41">
        <v>228</v>
      </c>
      <c r="D379" s="42">
        <v>0.1</v>
      </c>
      <c r="E379" s="14">
        <f t="shared" si="120"/>
        <v>250.8</v>
      </c>
      <c r="F379" s="43" t="s">
        <v>19</v>
      </c>
      <c r="G379" s="44"/>
      <c r="H379" s="45">
        <f t="shared" si="121"/>
        <v>0</v>
      </c>
      <c r="I379" s="18"/>
      <c r="J379" s="18"/>
    </row>
    <row r="380" spans="1:10" ht="15.75" x14ac:dyDescent="0.25">
      <c r="A380" s="7"/>
      <c r="B380" s="47" t="s">
        <v>33</v>
      </c>
      <c r="C380" s="41">
        <v>228</v>
      </c>
      <c r="D380" s="42">
        <v>0.1</v>
      </c>
      <c r="E380" s="14">
        <f t="shared" si="120"/>
        <v>250.8</v>
      </c>
      <c r="F380" s="43" t="s">
        <v>19</v>
      </c>
      <c r="G380" s="44"/>
      <c r="H380" s="45">
        <f t="shared" si="121"/>
        <v>0</v>
      </c>
      <c r="I380" s="18"/>
      <c r="J380" s="18"/>
    </row>
    <row r="381" spans="1:10" ht="15.75" x14ac:dyDescent="0.25">
      <c r="A381" s="7"/>
      <c r="B381" s="47" t="s">
        <v>21</v>
      </c>
      <c r="C381" s="41"/>
      <c r="D381" s="42"/>
      <c r="E381" s="14"/>
      <c r="F381" s="43"/>
      <c r="G381" s="44"/>
      <c r="H381" s="45"/>
      <c r="I381" s="18"/>
      <c r="J381" s="18"/>
    </row>
    <row r="382" spans="1:10" ht="30" x14ac:dyDescent="0.25">
      <c r="A382" s="7"/>
      <c r="B382" s="46" t="s">
        <v>53</v>
      </c>
      <c r="C382" s="14"/>
      <c r="D382" s="42"/>
      <c r="E382" s="14"/>
      <c r="F382" s="43"/>
      <c r="G382" s="44"/>
      <c r="H382" s="45"/>
      <c r="I382" s="18"/>
      <c r="J382" s="18"/>
    </row>
    <row r="383" spans="1:10" ht="15.75" x14ac:dyDescent="0.25">
      <c r="A383" s="7"/>
      <c r="B383" s="47" t="s">
        <v>27</v>
      </c>
      <c r="C383" s="41">
        <v>339</v>
      </c>
      <c r="D383" s="42">
        <v>0.1</v>
      </c>
      <c r="E383" s="14">
        <f t="shared" ref="E383:E389" si="122">C383*(1+D383)</f>
        <v>372.90000000000003</v>
      </c>
      <c r="F383" s="43" t="s">
        <v>18</v>
      </c>
      <c r="G383" s="44"/>
      <c r="H383" s="45">
        <f t="shared" ref="H383:H389" si="123">G383*E383</f>
        <v>0</v>
      </c>
      <c r="I383" s="18"/>
      <c r="J383" s="18"/>
    </row>
    <row r="384" spans="1:10" ht="15.75" x14ac:dyDescent="0.25">
      <c r="A384" s="7"/>
      <c r="B384" s="47" t="s">
        <v>28</v>
      </c>
      <c r="C384" s="41">
        <f>339*4</f>
        <v>1356</v>
      </c>
      <c r="D384" s="42">
        <v>0.1</v>
      </c>
      <c r="E384" s="14">
        <f t="shared" si="122"/>
        <v>1491.6000000000001</v>
      </c>
      <c r="F384" s="43" t="s">
        <v>18</v>
      </c>
      <c r="G384" s="44"/>
      <c r="H384" s="45">
        <f t="shared" si="123"/>
        <v>0</v>
      </c>
      <c r="I384" s="18"/>
      <c r="J384" s="18"/>
    </row>
    <row r="385" spans="1:10" ht="15.75" x14ac:dyDescent="0.25">
      <c r="A385" s="7"/>
      <c r="B385" s="47" t="s">
        <v>29</v>
      </c>
      <c r="C385" s="41">
        <v>339</v>
      </c>
      <c r="D385" s="42">
        <v>0.1</v>
      </c>
      <c r="E385" s="14">
        <f t="shared" si="122"/>
        <v>372.90000000000003</v>
      </c>
      <c r="F385" s="43" t="s">
        <v>18</v>
      </c>
      <c r="G385" s="44"/>
      <c r="H385" s="45">
        <f t="shared" si="123"/>
        <v>0</v>
      </c>
      <c r="I385" s="18"/>
      <c r="J385" s="18"/>
    </row>
    <row r="386" spans="1:10" ht="15.75" x14ac:dyDescent="0.25">
      <c r="A386" s="7"/>
      <c r="B386" s="47" t="s">
        <v>30</v>
      </c>
      <c r="C386" s="41">
        <v>56</v>
      </c>
      <c r="D386" s="42">
        <v>0.1</v>
      </c>
      <c r="E386" s="14">
        <f t="shared" si="122"/>
        <v>61.600000000000009</v>
      </c>
      <c r="F386" s="43" t="s">
        <v>19</v>
      </c>
      <c r="G386" s="44"/>
      <c r="H386" s="45">
        <f t="shared" si="123"/>
        <v>0</v>
      </c>
      <c r="I386" s="18"/>
      <c r="J386" s="18"/>
    </row>
    <row r="387" spans="1:10" ht="15.75" x14ac:dyDescent="0.25">
      <c r="A387" s="7"/>
      <c r="B387" s="47" t="s">
        <v>31</v>
      </c>
      <c r="C387" s="41">
        <v>56</v>
      </c>
      <c r="D387" s="42">
        <v>0.1</v>
      </c>
      <c r="E387" s="14">
        <f t="shared" si="122"/>
        <v>61.600000000000009</v>
      </c>
      <c r="F387" s="43" t="s">
        <v>19</v>
      </c>
      <c r="G387" s="44"/>
      <c r="H387" s="45">
        <f t="shared" si="123"/>
        <v>0</v>
      </c>
      <c r="I387" s="18"/>
      <c r="J387" s="18"/>
    </row>
    <row r="388" spans="1:10" ht="15.75" x14ac:dyDescent="0.25">
      <c r="A388" s="7"/>
      <c r="B388" s="47" t="s">
        <v>32</v>
      </c>
      <c r="C388" s="41">
        <v>28</v>
      </c>
      <c r="D388" s="42">
        <v>0.1</v>
      </c>
      <c r="E388" s="14">
        <f t="shared" si="122"/>
        <v>30.800000000000004</v>
      </c>
      <c r="F388" s="43" t="s">
        <v>19</v>
      </c>
      <c r="G388" s="44"/>
      <c r="H388" s="45">
        <f t="shared" si="123"/>
        <v>0</v>
      </c>
      <c r="I388" s="18"/>
      <c r="J388" s="18"/>
    </row>
    <row r="389" spans="1:10" ht="15.75" x14ac:dyDescent="0.25">
      <c r="A389" s="7"/>
      <c r="B389" s="47" t="s">
        <v>33</v>
      </c>
      <c r="C389" s="41">
        <v>56</v>
      </c>
      <c r="D389" s="42">
        <v>0.1</v>
      </c>
      <c r="E389" s="14">
        <f t="shared" si="122"/>
        <v>61.600000000000009</v>
      </c>
      <c r="F389" s="43" t="s">
        <v>19</v>
      </c>
      <c r="G389" s="44"/>
      <c r="H389" s="45">
        <f t="shared" si="123"/>
        <v>0</v>
      </c>
      <c r="I389" s="18"/>
      <c r="J389" s="18"/>
    </row>
    <row r="390" spans="1:10" ht="15.75" x14ac:dyDescent="0.25">
      <c r="A390" s="7"/>
      <c r="B390" s="49" t="s">
        <v>21</v>
      </c>
      <c r="D390" s="42"/>
      <c r="E390" s="14"/>
      <c r="F390" s="43"/>
      <c r="G390" s="44"/>
      <c r="H390" s="45"/>
      <c r="I390" s="18"/>
      <c r="J390" s="18"/>
    </row>
    <row r="391" spans="1:10" ht="30" x14ac:dyDescent="0.25">
      <c r="A391" s="7"/>
      <c r="B391" s="46" t="s">
        <v>40</v>
      </c>
      <c r="C391" s="14"/>
      <c r="D391" s="42"/>
      <c r="E391" s="14"/>
      <c r="F391" s="43"/>
      <c r="G391" s="44"/>
      <c r="H391" s="45"/>
      <c r="I391" s="18"/>
      <c r="J391" s="18"/>
    </row>
    <row r="392" spans="1:10" ht="15.75" x14ac:dyDescent="0.25">
      <c r="A392" s="7"/>
      <c r="B392" s="47" t="s">
        <v>41</v>
      </c>
      <c r="C392" s="41">
        <v>401</v>
      </c>
      <c r="D392" s="42">
        <v>0.1</v>
      </c>
      <c r="E392" s="14">
        <f t="shared" ref="E392:E397" si="124">C392*(1+D392)</f>
        <v>441.1</v>
      </c>
      <c r="F392" s="43" t="s">
        <v>18</v>
      </c>
      <c r="G392" s="44"/>
      <c r="H392" s="45">
        <f t="shared" ref="H392:H397" si="125">G392*E392</f>
        <v>0</v>
      </c>
      <c r="I392" s="18"/>
      <c r="J392" s="18"/>
    </row>
    <row r="393" spans="1:10" ht="15.75" x14ac:dyDescent="0.25">
      <c r="A393" s="7"/>
      <c r="B393" s="47" t="s">
        <v>42</v>
      </c>
      <c r="C393" s="41">
        <v>401</v>
      </c>
      <c r="D393" s="42">
        <v>0.1</v>
      </c>
      <c r="E393" s="14">
        <f t="shared" si="124"/>
        <v>441.1</v>
      </c>
      <c r="F393" s="43" t="s">
        <v>18</v>
      </c>
      <c r="G393" s="44"/>
      <c r="H393" s="45">
        <f t="shared" si="125"/>
        <v>0</v>
      </c>
      <c r="I393" s="18"/>
      <c r="J393" s="18"/>
    </row>
    <row r="394" spans="1:10" ht="15.75" x14ac:dyDescent="0.25">
      <c r="A394" s="7"/>
      <c r="B394" s="47" t="s">
        <v>43</v>
      </c>
      <c r="C394" s="41">
        <v>401</v>
      </c>
      <c r="D394" s="42">
        <v>0.1</v>
      </c>
      <c r="E394" s="14">
        <f t="shared" si="124"/>
        <v>441.1</v>
      </c>
      <c r="F394" s="43" t="s">
        <v>18</v>
      </c>
      <c r="G394" s="44"/>
      <c r="H394" s="45">
        <f t="shared" si="125"/>
        <v>0</v>
      </c>
      <c r="I394" s="18"/>
      <c r="J394" s="18"/>
    </row>
    <row r="395" spans="1:10" ht="15.75" x14ac:dyDescent="0.25">
      <c r="A395" s="7"/>
      <c r="B395" s="47" t="s">
        <v>44</v>
      </c>
      <c r="C395" s="41">
        <f>401*2</f>
        <v>802</v>
      </c>
      <c r="D395" s="42">
        <v>0.1</v>
      </c>
      <c r="E395" s="14">
        <f t="shared" si="124"/>
        <v>882.2</v>
      </c>
      <c r="F395" s="43" t="s">
        <v>18</v>
      </c>
      <c r="G395" s="44"/>
      <c r="H395" s="45">
        <f t="shared" si="125"/>
        <v>0</v>
      </c>
      <c r="I395" s="18"/>
      <c r="J395" s="18"/>
    </row>
    <row r="396" spans="1:10" ht="15.75" x14ac:dyDescent="0.25">
      <c r="A396" s="7"/>
      <c r="B396" s="47" t="s">
        <v>45</v>
      </c>
      <c r="C396" s="41">
        <v>66</v>
      </c>
      <c r="D396" s="42">
        <v>0.1</v>
      </c>
      <c r="E396" s="14">
        <f t="shared" si="124"/>
        <v>72.600000000000009</v>
      </c>
      <c r="F396" s="43" t="s">
        <v>19</v>
      </c>
      <c r="G396" s="44"/>
      <c r="H396" s="45">
        <f t="shared" si="125"/>
        <v>0</v>
      </c>
      <c r="I396" s="18"/>
      <c r="J396" s="18"/>
    </row>
    <row r="397" spans="1:10" ht="15.75" x14ac:dyDescent="0.25">
      <c r="A397" s="7"/>
      <c r="B397" s="47" t="s">
        <v>33</v>
      </c>
      <c r="C397" s="41">
        <v>66</v>
      </c>
      <c r="D397" s="42">
        <v>0.1</v>
      </c>
      <c r="E397" s="14">
        <f t="shared" si="124"/>
        <v>72.600000000000009</v>
      </c>
      <c r="F397" s="43" t="s">
        <v>19</v>
      </c>
      <c r="G397" s="44"/>
      <c r="H397" s="45">
        <f t="shared" si="125"/>
        <v>0</v>
      </c>
      <c r="I397" s="18"/>
      <c r="J397" s="18"/>
    </row>
    <row r="398" spans="1:10" ht="15.75" x14ac:dyDescent="0.25">
      <c r="A398" s="7"/>
      <c r="B398" s="47" t="s">
        <v>21</v>
      </c>
      <c r="C398" s="41"/>
      <c r="D398" s="42"/>
      <c r="E398" s="14"/>
      <c r="F398" s="43"/>
      <c r="G398" s="44"/>
      <c r="H398" s="45"/>
      <c r="I398" s="18"/>
      <c r="J398" s="18"/>
    </row>
    <row r="399" spans="1:10" ht="15.75" x14ac:dyDescent="0.25">
      <c r="A399" s="7"/>
      <c r="B399" s="46" t="s">
        <v>60</v>
      </c>
      <c r="C399" s="14"/>
      <c r="D399" s="42"/>
      <c r="E399" s="14"/>
      <c r="F399" s="43"/>
      <c r="G399" s="44"/>
      <c r="H399" s="45"/>
      <c r="I399" s="18"/>
      <c r="J399" s="18"/>
    </row>
    <row r="400" spans="1:10" ht="15.75" x14ac:dyDescent="0.25">
      <c r="A400" s="7"/>
      <c r="B400" s="47" t="s">
        <v>27</v>
      </c>
      <c r="C400" s="41">
        <v>3443</v>
      </c>
      <c r="D400" s="42">
        <v>0.1</v>
      </c>
      <c r="E400" s="14">
        <f t="shared" ref="E400:E404" si="126">C400*(1+D400)</f>
        <v>3787.3</v>
      </c>
      <c r="F400" s="43" t="s">
        <v>18</v>
      </c>
      <c r="G400" s="44"/>
      <c r="H400" s="45">
        <f t="shared" ref="H400:H404" si="127">G400*E400</f>
        <v>0</v>
      </c>
      <c r="I400" s="18"/>
      <c r="J400" s="18"/>
    </row>
    <row r="401" spans="1:10" ht="15.75" x14ac:dyDescent="0.25">
      <c r="A401" s="7"/>
      <c r="B401" s="47" t="s">
        <v>28</v>
      </c>
      <c r="C401" s="41">
        <v>3443</v>
      </c>
      <c r="D401" s="42">
        <v>0.1</v>
      </c>
      <c r="E401" s="14">
        <f t="shared" si="126"/>
        <v>3787.3</v>
      </c>
      <c r="F401" s="43" t="s">
        <v>18</v>
      </c>
      <c r="G401" s="44"/>
      <c r="H401" s="45">
        <f t="shared" si="127"/>
        <v>0</v>
      </c>
      <c r="I401" s="18"/>
      <c r="J401" s="18"/>
    </row>
    <row r="402" spans="1:10" ht="15.75" x14ac:dyDescent="0.25">
      <c r="A402" s="7"/>
      <c r="B402" s="47" t="s">
        <v>29</v>
      </c>
      <c r="C402" s="41">
        <v>3443</v>
      </c>
      <c r="D402" s="42">
        <v>0.1</v>
      </c>
      <c r="E402" s="14">
        <f t="shared" si="126"/>
        <v>3787.3</v>
      </c>
      <c r="F402" s="43" t="s">
        <v>18</v>
      </c>
      <c r="G402" s="44"/>
      <c r="H402" s="45">
        <f t="shared" si="127"/>
        <v>0</v>
      </c>
      <c r="I402" s="18"/>
      <c r="J402" s="18"/>
    </row>
    <row r="403" spans="1:10" ht="15.75" x14ac:dyDescent="0.25">
      <c r="A403" s="7"/>
      <c r="B403" s="47" t="s">
        <v>30</v>
      </c>
      <c r="C403" s="41">
        <f>286*2</f>
        <v>572</v>
      </c>
      <c r="D403" s="42">
        <v>0.1</v>
      </c>
      <c r="E403" s="14">
        <f t="shared" si="126"/>
        <v>629.20000000000005</v>
      </c>
      <c r="F403" s="43" t="s">
        <v>19</v>
      </c>
      <c r="G403" s="44"/>
      <c r="H403" s="45">
        <f t="shared" si="127"/>
        <v>0</v>
      </c>
      <c r="I403" s="18"/>
      <c r="J403" s="18"/>
    </row>
    <row r="404" spans="1:10" ht="15.75" x14ac:dyDescent="0.25">
      <c r="A404" s="7"/>
      <c r="B404" s="47" t="s">
        <v>33</v>
      </c>
      <c r="C404" s="41">
        <v>572</v>
      </c>
      <c r="D404" s="42">
        <v>0.1</v>
      </c>
      <c r="E404" s="14">
        <f t="shared" si="126"/>
        <v>629.20000000000005</v>
      </c>
      <c r="F404" s="43" t="s">
        <v>19</v>
      </c>
      <c r="G404" s="44"/>
      <c r="H404" s="45">
        <f t="shared" si="127"/>
        <v>0</v>
      </c>
      <c r="I404" s="18"/>
      <c r="J404" s="18"/>
    </row>
    <row r="405" spans="1:10" ht="15.75" x14ac:dyDescent="0.25">
      <c r="A405" s="7"/>
      <c r="B405" s="47" t="s">
        <v>21</v>
      </c>
      <c r="C405" s="41"/>
      <c r="D405" s="42"/>
      <c r="E405" s="14"/>
      <c r="F405" s="43"/>
      <c r="G405" s="44"/>
      <c r="H405" s="45"/>
      <c r="I405" s="18"/>
      <c r="J405" s="18"/>
    </row>
    <row r="406" spans="1:10" ht="15.75" x14ac:dyDescent="0.25">
      <c r="A406" s="7"/>
      <c r="B406" s="46" t="s">
        <v>34</v>
      </c>
      <c r="C406" s="14"/>
      <c r="D406" s="42"/>
      <c r="E406" s="14"/>
      <c r="F406" s="43"/>
      <c r="G406" s="44"/>
      <c r="H406" s="45"/>
      <c r="I406" s="18"/>
      <c r="J406" s="18"/>
    </row>
    <row r="407" spans="1:10" ht="15.75" x14ac:dyDescent="0.25">
      <c r="A407" s="7"/>
      <c r="B407" s="47" t="s">
        <v>55</v>
      </c>
      <c r="C407" s="41">
        <v>1393</v>
      </c>
      <c r="D407" s="42">
        <v>0.1</v>
      </c>
      <c r="E407" s="14">
        <f t="shared" ref="E407:E411" si="128">C407*(1+D407)</f>
        <v>1532.3000000000002</v>
      </c>
      <c r="F407" s="43" t="s">
        <v>18</v>
      </c>
      <c r="G407" s="44"/>
      <c r="H407" s="45">
        <f t="shared" ref="H407:H411" si="129">G407*E407</f>
        <v>0</v>
      </c>
      <c r="I407" s="18"/>
      <c r="J407" s="18"/>
    </row>
    <row r="408" spans="1:10" ht="15.75" x14ac:dyDescent="0.25">
      <c r="A408" s="7"/>
      <c r="B408" s="47" t="s">
        <v>28</v>
      </c>
      <c r="C408" s="41">
        <v>1393</v>
      </c>
      <c r="D408" s="42">
        <v>0.1</v>
      </c>
      <c r="E408" s="14">
        <f t="shared" si="128"/>
        <v>1532.3000000000002</v>
      </c>
      <c r="F408" s="43" t="s">
        <v>18</v>
      </c>
      <c r="G408" s="44"/>
      <c r="H408" s="45">
        <f t="shared" si="129"/>
        <v>0</v>
      </c>
      <c r="I408" s="18"/>
      <c r="J408" s="18"/>
    </row>
    <row r="409" spans="1:10" ht="15.75" x14ac:dyDescent="0.25">
      <c r="A409" s="7"/>
      <c r="B409" s="47" t="s">
        <v>29</v>
      </c>
      <c r="C409" s="41">
        <v>1393</v>
      </c>
      <c r="D409" s="42">
        <v>0.1</v>
      </c>
      <c r="E409" s="14">
        <f t="shared" si="128"/>
        <v>1532.3000000000002</v>
      </c>
      <c r="F409" s="43" t="s">
        <v>18</v>
      </c>
      <c r="G409" s="44"/>
      <c r="H409" s="45">
        <f t="shared" si="129"/>
        <v>0</v>
      </c>
      <c r="I409" s="18"/>
      <c r="J409" s="18"/>
    </row>
    <row r="410" spans="1:10" ht="15.75" x14ac:dyDescent="0.25">
      <c r="A410" s="7"/>
      <c r="B410" s="47" t="s">
        <v>30</v>
      </c>
      <c r="C410" s="41">
        <f>116*2</f>
        <v>232</v>
      </c>
      <c r="D410" s="42">
        <v>0.1</v>
      </c>
      <c r="E410" s="14">
        <f t="shared" si="128"/>
        <v>255.20000000000002</v>
      </c>
      <c r="F410" s="43" t="s">
        <v>19</v>
      </c>
      <c r="G410" s="44"/>
      <c r="H410" s="45">
        <f t="shared" si="129"/>
        <v>0</v>
      </c>
      <c r="I410" s="18"/>
      <c r="J410" s="18"/>
    </row>
    <row r="411" spans="1:10" ht="15.75" x14ac:dyDescent="0.25">
      <c r="A411" s="7"/>
      <c r="B411" s="47" t="s">
        <v>56</v>
      </c>
      <c r="C411" s="41">
        <v>232</v>
      </c>
      <c r="D411" s="42">
        <v>0.1</v>
      </c>
      <c r="E411" s="14">
        <f t="shared" si="128"/>
        <v>255.20000000000002</v>
      </c>
      <c r="F411" s="43" t="s">
        <v>19</v>
      </c>
      <c r="G411" s="44"/>
      <c r="H411" s="45">
        <f t="shared" si="129"/>
        <v>0</v>
      </c>
      <c r="I411" s="18"/>
      <c r="J411" s="18"/>
    </row>
    <row r="412" spans="1:10" ht="15.75" x14ac:dyDescent="0.25">
      <c r="A412" s="7"/>
      <c r="B412" s="47" t="s">
        <v>21</v>
      </c>
      <c r="C412" s="41"/>
      <c r="D412" s="42"/>
      <c r="E412" s="14"/>
      <c r="F412" s="43"/>
      <c r="G412" s="44"/>
      <c r="H412" s="45"/>
      <c r="I412" s="18"/>
      <c r="J412" s="18"/>
    </row>
    <row r="413" spans="1:10" ht="15.75" x14ac:dyDescent="0.25">
      <c r="A413" s="7"/>
      <c r="B413" s="46" t="s">
        <v>80</v>
      </c>
      <c r="C413" s="14"/>
      <c r="D413" s="42"/>
      <c r="E413" s="14"/>
      <c r="F413" s="43"/>
      <c r="G413" s="44"/>
      <c r="H413" s="45"/>
      <c r="I413" s="18"/>
      <c r="J413" s="18"/>
    </row>
    <row r="414" spans="1:10" ht="15.75" x14ac:dyDescent="0.25">
      <c r="A414" s="7"/>
      <c r="B414" s="47" t="s">
        <v>27</v>
      </c>
      <c r="C414" s="41">
        <v>47</v>
      </c>
      <c r="D414" s="42">
        <v>0.1</v>
      </c>
      <c r="E414" s="14">
        <f t="shared" ref="E414:E418" si="130">C414*(1+D414)</f>
        <v>51.7</v>
      </c>
      <c r="F414" s="43" t="s">
        <v>18</v>
      </c>
      <c r="G414" s="44"/>
      <c r="H414" s="45">
        <f t="shared" ref="H414:H418" si="131">G414*E414</f>
        <v>0</v>
      </c>
      <c r="I414" s="18"/>
      <c r="J414" s="18"/>
    </row>
    <row r="415" spans="1:10" ht="15.75" x14ac:dyDescent="0.25">
      <c r="A415" s="7"/>
      <c r="B415" s="47" t="s">
        <v>28</v>
      </c>
      <c r="C415" s="41">
        <f>47*2</f>
        <v>94</v>
      </c>
      <c r="D415" s="42">
        <v>0.1</v>
      </c>
      <c r="E415" s="14">
        <f t="shared" si="130"/>
        <v>103.4</v>
      </c>
      <c r="F415" s="43" t="s">
        <v>18</v>
      </c>
      <c r="G415" s="44"/>
      <c r="H415" s="45">
        <f t="shared" si="131"/>
        <v>0</v>
      </c>
      <c r="I415" s="18"/>
      <c r="J415" s="18"/>
    </row>
    <row r="416" spans="1:10" ht="15.75" x14ac:dyDescent="0.25">
      <c r="A416" s="7"/>
      <c r="B416" s="47" t="s">
        <v>29</v>
      </c>
      <c r="C416" s="41">
        <v>47</v>
      </c>
      <c r="D416" s="42">
        <v>0.1</v>
      </c>
      <c r="E416" s="14">
        <f t="shared" si="130"/>
        <v>51.7</v>
      </c>
      <c r="F416" s="43" t="s">
        <v>18</v>
      </c>
      <c r="G416" s="44"/>
      <c r="H416" s="45">
        <f t="shared" si="131"/>
        <v>0</v>
      </c>
      <c r="I416" s="18"/>
      <c r="J416" s="18"/>
    </row>
    <row r="417" spans="1:10" ht="15.75" x14ac:dyDescent="0.25">
      <c r="A417" s="7"/>
      <c r="B417" s="47" t="s">
        <v>30</v>
      </c>
      <c r="C417" s="41">
        <v>7</v>
      </c>
      <c r="D417" s="42">
        <v>0.1</v>
      </c>
      <c r="E417" s="14">
        <f t="shared" si="130"/>
        <v>7.7000000000000011</v>
      </c>
      <c r="F417" s="43" t="s">
        <v>19</v>
      </c>
      <c r="G417" s="44"/>
      <c r="H417" s="45">
        <f t="shared" si="131"/>
        <v>0</v>
      </c>
      <c r="I417" s="18"/>
      <c r="J417" s="18"/>
    </row>
    <row r="418" spans="1:10" ht="15.75" x14ac:dyDescent="0.25">
      <c r="A418" s="7"/>
      <c r="B418" s="47" t="s">
        <v>33</v>
      </c>
      <c r="C418" s="41">
        <v>7</v>
      </c>
      <c r="D418" s="42">
        <v>0.1</v>
      </c>
      <c r="E418" s="14">
        <f t="shared" si="130"/>
        <v>7.7000000000000011</v>
      </c>
      <c r="F418" s="43" t="s">
        <v>19</v>
      </c>
      <c r="G418" s="44"/>
      <c r="H418" s="45">
        <f t="shared" si="131"/>
        <v>0</v>
      </c>
      <c r="I418" s="18"/>
      <c r="J418" s="18"/>
    </row>
    <row r="419" spans="1:10" ht="15.75" x14ac:dyDescent="0.25">
      <c r="A419" s="7"/>
      <c r="B419" t="s">
        <v>21</v>
      </c>
      <c r="D419" s="42"/>
      <c r="E419" s="14"/>
      <c r="F419" s="43"/>
      <c r="G419" s="44"/>
      <c r="H419" s="45"/>
      <c r="I419" s="18"/>
      <c r="J419" s="18"/>
    </row>
    <row r="420" spans="1:10" ht="15.75" x14ac:dyDescent="0.25">
      <c r="A420" s="7"/>
      <c r="B420" s="46" t="s">
        <v>81</v>
      </c>
      <c r="C420" s="14"/>
      <c r="D420" s="42"/>
      <c r="E420" s="14"/>
      <c r="F420" s="43"/>
      <c r="G420" s="44"/>
      <c r="H420" s="45"/>
      <c r="I420" s="18"/>
      <c r="J420" s="18"/>
    </row>
    <row r="421" spans="1:10" ht="15.75" x14ac:dyDescent="0.25">
      <c r="A421" s="7"/>
      <c r="B421" s="47" t="s">
        <v>55</v>
      </c>
      <c r="C421" s="41">
        <v>399</v>
      </c>
      <c r="D421" s="42">
        <v>0.1</v>
      </c>
      <c r="E421" s="14">
        <f t="shared" ref="E421:E425" si="132">C421*(1+D421)</f>
        <v>438.90000000000003</v>
      </c>
      <c r="F421" s="43" t="s">
        <v>18</v>
      </c>
      <c r="G421" s="44"/>
      <c r="H421" s="45">
        <f t="shared" ref="H421:H425" si="133">G421*E421</f>
        <v>0</v>
      </c>
      <c r="I421" s="18"/>
      <c r="J421" s="18"/>
    </row>
    <row r="422" spans="1:10" ht="15.75" x14ac:dyDescent="0.25">
      <c r="A422" s="7"/>
      <c r="B422" s="47" t="s">
        <v>28</v>
      </c>
      <c r="C422" s="41">
        <v>399</v>
      </c>
      <c r="D422" s="42">
        <v>0.1</v>
      </c>
      <c r="E422" s="14">
        <f t="shared" si="132"/>
        <v>438.90000000000003</v>
      </c>
      <c r="F422" s="43" t="s">
        <v>18</v>
      </c>
      <c r="G422" s="44"/>
      <c r="H422" s="45">
        <f t="shared" si="133"/>
        <v>0</v>
      </c>
      <c r="I422" s="18"/>
      <c r="J422" s="18"/>
    </row>
    <row r="423" spans="1:10" ht="15.75" x14ac:dyDescent="0.25">
      <c r="A423" s="7"/>
      <c r="B423" s="47" t="s">
        <v>29</v>
      </c>
      <c r="C423" s="41">
        <v>399</v>
      </c>
      <c r="D423" s="42">
        <v>0.1</v>
      </c>
      <c r="E423" s="14">
        <f t="shared" si="132"/>
        <v>438.90000000000003</v>
      </c>
      <c r="F423" s="43" t="s">
        <v>18</v>
      </c>
      <c r="G423" s="44"/>
      <c r="H423" s="45">
        <f t="shared" si="133"/>
        <v>0</v>
      </c>
      <c r="I423" s="18"/>
      <c r="J423" s="18"/>
    </row>
    <row r="424" spans="1:10" ht="15.75" x14ac:dyDescent="0.25">
      <c r="A424" s="7"/>
      <c r="B424" s="47" t="s">
        <v>30</v>
      </c>
      <c r="C424" s="41">
        <v>66</v>
      </c>
      <c r="D424" s="42">
        <v>0.1</v>
      </c>
      <c r="E424" s="14">
        <f t="shared" si="132"/>
        <v>72.600000000000009</v>
      </c>
      <c r="F424" s="43" t="s">
        <v>19</v>
      </c>
      <c r="G424" s="44"/>
      <c r="H424" s="45">
        <f t="shared" si="133"/>
        <v>0</v>
      </c>
      <c r="I424" s="18"/>
      <c r="J424" s="18"/>
    </row>
    <row r="425" spans="1:10" ht="15.75" x14ac:dyDescent="0.25">
      <c r="A425" s="7"/>
      <c r="B425" s="47" t="s">
        <v>56</v>
      </c>
      <c r="C425" s="41">
        <v>66</v>
      </c>
      <c r="D425" s="42">
        <v>0.1</v>
      </c>
      <c r="E425" s="14">
        <f t="shared" si="132"/>
        <v>72.600000000000009</v>
      </c>
      <c r="F425" s="43" t="s">
        <v>19</v>
      </c>
      <c r="G425" s="44"/>
      <c r="H425" s="45">
        <f t="shared" si="133"/>
        <v>0</v>
      </c>
      <c r="I425" s="18"/>
      <c r="J425" s="18"/>
    </row>
    <row r="426" spans="1:10" ht="15.75" x14ac:dyDescent="0.25">
      <c r="A426" s="7"/>
      <c r="B426" s="47" t="s">
        <v>21</v>
      </c>
      <c r="C426" s="41"/>
      <c r="D426" s="42"/>
      <c r="E426" s="14"/>
      <c r="F426" s="43"/>
      <c r="G426" s="44"/>
      <c r="H426" s="45"/>
      <c r="I426" s="18"/>
      <c r="J426" s="18"/>
    </row>
    <row r="427" spans="1:10" ht="15.75" x14ac:dyDescent="0.25">
      <c r="A427" s="7"/>
      <c r="B427" s="46" t="s">
        <v>82</v>
      </c>
      <c r="C427" s="14"/>
      <c r="D427" s="42"/>
      <c r="E427" s="14"/>
      <c r="F427" s="43"/>
      <c r="G427" s="44"/>
      <c r="H427" s="45"/>
      <c r="I427" s="18"/>
      <c r="J427" s="18"/>
    </row>
    <row r="428" spans="1:10" ht="15.75" x14ac:dyDescent="0.25">
      <c r="A428" s="7"/>
      <c r="B428" s="47" t="s">
        <v>72</v>
      </c>
      <c r="C428" s="41">
        <v>522</v>
      </c>
      <c r="D428" s="42">
        <v>0.1</v>
      </c>
      <c r="E428" s="14">
        <f t="shared" ref="E428:E432" si="134">C428*(1+D428)</f>
        <v>574.20000000000005</v>
      </c>
      <c r="F428" s="43" t="s">
        <v>18</v>
      </c>
      <c r="G428" s="44"/>
      <c r="H428" s="45">
        <f t="shared" ref="H428:H432" si="135">G428*E428</f>
        <v>0</v>
      </c>
      <c r="I428" s="18"/>
      <c r="J428" s="18"/>
    </row>
    <row r="429" spans="1:10" ht="15.75" x14ac:dyDescent="0.25">
      <c r="A429" s="7"/>
      <c r="B429" s="47" t="s">
        <v>28</v>
      </c>
      <c r="C429" s="41">
        <v>522</v>
      </c>
      <c r="D429" s="42">
        <v>0.1</v>
      </c>
      <c r="E429" s="14">
        <f t="shared" si="134"/>
        <v>574.20000000000005</v>
      </c>
      <c r="F429" s="43" t="s">
        <v>18</v>
      </c>
      <c r="G429" s="44"/>
      <c r="H429" s="45">
        <f t="shared" si="135"/>
        <v>0</v>
      </c>
      <c r="I429" s="18"/>
      <c r="J429" s="18"/>
    </row>
    <row r="430" spans="1:10" ht="15.75" x14ac:dyDescent="0.25">
      <c r="A430" s="7"/>
      <c r="B430" s="47" t="s">
        <v>29</v>
      </c>
      <c r="C430" s="41">
        <v>522</v>
      </c>
      <c r="D430" s="42">
        <v>0.1</v>
      </c>
      <c r="E430" s="14">
        <f t="shared" si="134"/>
        <v>574.20000000000005</v>
      </c>
      <c r="F430" s="43" t="s">
        <v>18</v>
      </c>
      <c r="G430" s="44"/>
      <c r="H430" s="45">
        <f t="shared" si="135"/>
        <v>0</v>
      </c>
      <c r="I430" s="18"/>
      <c r="J430" s="18"/>
    </row>
    <row r="431" spans="1:10" ht="15.75" x14ac:dyDescent="0.25">
      <c r="A431" s="7"/>
      <c r="B431" s="47" t="s">
        <v>30</v>
      </c>
      <c r="C431" s="41">
        <v>86</v>
      </c>
      <c r="D431" s="42">
        <v>0.1</v>
      </c>
      <c r="E431" s="14">
        <f t="shared" si="134"/>
        <v>94.600000000000009</v>
      </c>
      <c r="F431" s="43" t="s">
        <v>19</v>
      </c>
      <c r="G431" s="44"/>
      <c r="H431" s="45">
        <f t="shared" si="135"/>
        <v>0</v>
      </c>
      <c r="I431" s="18"/>
      <c r="J431" s="18"/>
    </row>
    <row r="432" spans="1:10" ht="15.75" x14ac:dyDescent="0.25">
      <c r="A432" s="7"/>
      <c r="B432" s="47" t="s">
        <v>74</v>
      </c>
      <c r="C432" s="41">
        <v>86</v>
      </c>
      <c r="D432" s="42">
        <v>0.1</v>
      </c>
      <c r="E432" s="14">
        <f t="shared" si="134"/>
        <v>94.600000000000009</v>
      </c>
      <c r="F432" s="43" t="s">
        <v>19</v>
      </c>
      <c r="G432" s="44"/>
      <c r="H432" s="45">
        <f t="shared" si="135"/>
        <v>0</v>
      </c>
      <c r="I432" s="18"/>
      <c r="J432" s="18"/>
    </row>
    <row r="433" spans="1:10" ht="15.75" x14ac:dyDescent="0.25">
      <c r="A433" s="7"/>
      <c r="B433" s="47" t="s">
        <v>21</v>
      </c>
      <c r="C433" s="41"/>
      <c r="D433" s="42"/>
      <c r="E433" s="14"/>
      <c r="F433" s="43"/>
      <c r="G433" s="44"/>
      <c r="H433" s="45"/>
      <c r="I433" s="18"/>
      <c r="J433" s="18"/>
    </row>
    <row r="434" spans="1:10" ht="15.75" x14ac:dyDescent="0.25">
      <c r="A434" s="7"/>
      <c r="B434" s="46" t="s">
        <v>67</v>
      </c>
      <c r="C434" s="14"/>
      <c r="D434" s="42"/>
      <c r="E434" s="14"/>
      <c r="F434" s="43"/>
      <c r="G434" s="44"/>
      <c r="H434" s="45"/>
      <c r="I434" s="18"/>
      <c r="J434" s="18"/>
    </row>
    <row r="435" spans="1:10" ht="15.75" x14ac:dyDescent="0.25">
      <c r="A435" s="7"/>
      <c r="B435" s="47" t="s">
        <v>68</v>
      </c>
      <c r="C435" s="41">
        <v>399</v>
      </c>
      <c r="D435" s="42">
        <v>0.1</v>
      </c>
      <c r="E435" s="14">
        <f t="shared" ref="E435:E439" si="136">C435*(1+D435)</f>
        <v>438.90000000000003</v>
      </c>
      <c r="F435" s="43" t="s">
        <v>18</v>
      </c>
      <c r="G435" s="44"/>
      <c r="H435" s="45">
        <f t="shared" ref="H435:H439" si="137">G435*E435</f>
        <v>0</v>
      </c>
      <c r="I435" s="18"/>
      <c r="J435" s="18"/>
    </row>
    <row r="436" spans="1:10" ht="15.75" x14ac:dyDescent="0.25">
      <c r="A436" s="7"/>
      <c r="B436" s="47" t="s">
        <v>28</v>
      </c>
      <c r="C436" s="41">
        <v>399</v>
      </c>
      <c r="D436" s="42">
        <v>0.1</v>
      </c>
      <c r="E436" s="14">
        <f t="shared" si="136"/>
        <v>438.90000000000003</v>
      </c>
      <c r="F436" s="43" t="s">
        <v>18</v>
      </c>
      <c r="G436" s="44"/>
      <c r="H436" s="45">
        <f t="shared" si="137"/>
        <v>0</v>
      </c>
      <c r="I436" s="18"/>
      <c r="J436" s="18"/>
    </row>
    <row r="437" spans="1:10" ht="15.75" x14ac:dyDescent="0.25">
      <c r="A437" s="7"/>
      <c r="B437" s="47" t="s">
        <v>29</v>
      </c>
      <c r="C437" s="41">
        <v>399</v>
      </c>
      <c r="D437" s="42">
        <v>0.1</v>
      </c>
      <c r="E437" s="14">
        <f t="shared" si="136"/>
        <v>438.90000000000003</v>
      </c>
      <c r="F437" s="43" t="s">
        <v>18</v>
      </c>
      <c r="G437" s="44"/>
      <c r="H437" s="45">
        <f t="shared" si="137"/>
        <v>0</v>
      </c>
      <c r="I437" s="18"/>
      <c r="J437" s="18"/>
    </row>
    <row r="438" spans="1:10" ht="15.75" x14ac:dyDescent="0.25">
      <c r="A438" s="7"/>
      <c r="B438" s="47" t="s">
        <v>30</v>
      </c>
      <c r="C438" s="41">
        <v>66</v>
      </c>
      <c r="D438" s="42">
        <v>0.1</v>
      </c>
      <c r="E438" s="14">
        <f t="shared" si="136"/>
        <v>72.600000000000009</v>
      </c>
      <c r="F438" s="43" t="s">
        <v>19</v>
      </c>
      <c r="G438" s="44"/>
      <c r="H438" s="45">
        <f t="shared" si="137"/>
        <v>0</v>
      </c>
      <c r="I438" s="18"/>
      <c r="J438" s="18"/>
    </row>
    <row r="439" spans="1:10" ht="15.75" x14ac:dyDescent="0.25">
      <c r="A439" s="7"/>
      <c r="B439" s="47" t="s">
        <v>70</v>
      </c>
      <c r="C439" s="41">
        <v>66</v>
      </c>
      <c r="D439" s="42">
        <v>0.1</v>
      </c>
      <c r="E439" s="14">
        <f t="shared" si="136"/>
        <v>72.600000000000009</v>
      </c>
      <c r="F439" s="43" t="s">
        <v>19</v>
      </c>
      <c r="G439" s="44"/>
      <c r="H439" s="45">
        <f t="shared" si="137"/>
        <v>0</v>
      </c>
      <c r="I439" s="18"/>
      <c r="J439" s="18"/>
    </row>
    <row r="440" spans="1:10" ht="15.75" x14ac:dyDescent="0.25">
      <c r="A440" s="7"/>
      <c r="B440" s="47" t="s">
        <v>21</v>
      </c>
      <c r="C440" s="41"/>
      <c r="D440" s="42"/>
      <c r="E440" s="14"/>
      <c r="F440" s="43"/>
      <c r="G440" s="44"/>
      <c r="H440" s="45"/>
      <c r="I440" s="18"/>
      <c r="J440" s="18"/>
    </row>
    <row r="441" spans="1:10" ht="15.75" x14ac:dyDescent="0.25">
      <c r="A441" s="7"/>
      <c r="B441" s="46" t="s">
        <v>71</v>
      </c>
      <c r="C441" s="14"/>
      <c r="D441" s="42"/>
      <c r="E441" s="14"/>
      <c r="F441" s="43"/>
      <c r="G441" s="44"/>
      <c r="H441" s="45"/>
      <c r="I441" s="18"/>
      <c r="J441" s="18"/>
    </row>
    <row r="442" spans="1:10" ht="15.75" x14ac:dyDescent="0.25">
      <c r="A442" s="7"/>
      <c r="B442" s="47" t="s">
        <v>72</v>
      </c>
      <c r="C442" s="41">
        <v>3170</v>
      </c>
      <c r="D442" s="42">
        <v>0.1</v>
      </c>
      <c r="E442" s="14">
        <f t="shared" ref="E442:E446" si="138">C442*(1+D442)</f>
        <v>3487.0000000000005</v>
      </c>
      <c r="F442" s="43" t="s">
        <v>18</v>
      </c>
      <c r="G442" s="44"/>
      <c r="H442" s="45">
        <f t="shared" ref="H442:H446" si="139">G442*E442</f>
        <v>0</v>
      </c>
      <c r="I442" s="18"/>
      <c r="J442" s="18"/>
    </row>
    <row r="443" spans="1:10" ht="15.75" x14ac:dyDescent="0.25">
      <c r="A443" s="7"/>
      <c r="B443" s="47" t="s">
        <v>83</v>
      </c>
      <c r="C443" s="41">
        <f>3170*2</f>
        <v>6340</v>
      </c>
      <c r="D443" s="42">
        <v>0.1</v>
      </c>
      <c r="E443" s="14">
        <f t="shared" si="138"/>
        <v>6974.0000000000009</v>
      </c>
      <c r="F443" s="43" t="s">
        <v>18</v>
      </c>
      <c r="G443" s="44"/>
      <c r="H443" s="45">
        <f t="shared" si="139"/>
        <v>0</v>
      </c>
      <c r="I443" s="18"/>
      <c r="J443" s="18"/>
    </row>
    <row r="444" spans="1:10" ht="15.75" x14ac:dyDescent="0.25">
      <c r="A444" s="7"/>
      <c r="B444" s="47" t="s">
        <v>73</v>
      </c>
      <c r="C444" s="41">
        <v>3170</v>
      </c>
      <c r="D444" s="42">
        <v>0.1</v>
      </c>
      <c r="E444" s="14">
        <f t="shared" si="138"/>
        <v>3487.0000000000005</v>
      </c>
      <c r="F444" s="43" t="s">
        <v>18</v>
      </c>
      <c r="G444" s="44"/>
      <c r="H444" s="45">
        <f t="shared" si="139"/>
        <v>0</v>
      </c>
      <c r="I444" s="18"/>
      <c r="J444" s="18"/>
    </row>
    <row r="445" spans="1:10" ht="15.75" x14ac:dyDescent="0.25">
      <c r="A445" s="7"/>
      <c r="B445" s="47" t="s">
        <v>30</v>
      </c>
      <c r="C445" s="41">
        <f>264*2</f>
        <v>528</v>
      </c>
      <c r="D445" s="42">
        <v>0.1</v>
      </c>
      <c r="E445" s="14">
        <f t="shared" si="138"/>
        <v>580.80000000000007</v>
      </c>
      <c r="F445" s="43" t="s">
        <v>19</v>
      </c>
      <c r="G445" s="44"/>
      <c r="H445" s="45">
        <f t="shared" si="139"/>
        <v>0</v>
      </c>
      <c r="I445" s="18"/>
      <c r="J445" s="18"/>
    </row>
    <row r="446" spans="1:10" ht="15.75" x14ac:dyDescent="0.25">
      <c r="A446" s="7"/>
      <c r="B446" s="47" t="s">
        <v>74</v>
      </c>
      <c r="C446" s="41">
        <v>528</v>
      </c>
      <c r="D446" s="42">
        <v>0.1</v>
      </c>
      <c r="E446" s="14">
        <f t="shared" si="138"/>
        <v>580.80000000000007</v>
      </c>
      <c r="F446" s="43" t="s">
        <v>19</v>
      </c>
      <c r="G446" s="44"/>
      <c r="H446" s="45">
        <f t="shared" si="139"/>
        <v>0</v>
      </c>
      <c r="I446" s="18"/>
      <c r="J446" s="18"/>
    </row>
    <row r="447" spans="1:10" ht="15.75" x14ac:dyDescent="0.25">
      <c r="A447" s="7"/>
      <c r="B447" s="47" t="s">
        <v>21</v>
      </c>
      <c r="C447" s="41"/>
      <c r="D447" s="42"/>
      <c r="E447" s="14"/>
      <c r="F447" s="43"/>
      <c r="G447" s="44"/>
      <c r="H447" s="45"/>
      <c r="I447" s="18"/>
      <c r="J447" s="18"/>
    </row>
    <row r="448" spans="1:10" ht="15.75" x14ac:dyDescent="0.25">
      <c r="A448" s="7"/>
      <c r="B448" s="46" t="s">
        <v>84</v>
      </c>
      <c r="C448" s="14"/>
      <c r="D448" s="42"/>
      <c r="E448" s="14"/>
      <c r="F448" s="43"/>
      <c r="G448" s="44"/>
      <c r="H448" s="45"/>
      <c r="I448" s="18"/>
      <c r="J448" s="18"/>
    </row>
    <row r="449" spans="1:10" ht="15.75" x14ac:dyDescent="0.25">
      <c r="A449" s="7"/>
      <c r="B449" s="47" t="s">
        <v>68</v>
      </c>
      <c r="C449" s="41">
        <v>1867</v>
      </c>
      <c r="D449" s="42">
        <v>0.1</v>
      </c>
      <c r="E449" s="14">
        <f t="shared" ref="E449:E453" si="140">C449*(1+D449)</f>
        <v>2053.7000000000003</v>
      </c>
      <c r="F449" s="43" t="s">
        <v>18</v>
      </c>
      <c r="G449" s="44"/>
      <c r="H449" s="45">
        <f t="shared" ref="H449:H453" si="141">G449*E449</f>
        <v>0</v>
      </c>
      <c r="I449" s="18"/>
      <c r="J449" s="18"/>
    </row>
    <row r="450" spans="1:10" ht="15.75" x14ac:dyDescent="0.25">
      <c r="A450" s="7"/>
      <c r="B450" s="47" t="s">
        <v>28</v>
      </c>
      <c r="C450" s="41">
        <f>1867*2</f>
        <v>3734</v>
      </c>
      <c r="D450" s="42">
        <v>0.1</v>
      </c>
      <c r="E450" s="14">
        <f t="shared" si="140"/>
        <v>4107.4000000000005</v>
      </c>
      <c r="F450" s="43" t="s">
        <v>18</v>
      </c>
      <c r="G450" s="44"/>
      <c r="H450" s="45">
        <f t="shared" si="141"/>
        <v>0</v>
      </c>
      <c r="I450" s="18"/>
      <c r="J450" s="18"/>
    </row>
    <row r="451" spans="1:10" ht="15.75" x14ac:dyDescent="0.25">
      <c r="A451" s="7"/>
      <c r="B451" s="47" t="s">
        <v>73</v>
      </c>
      <c r="C451" s="41">
        <v>1867</v>
      </c>
      <c r="D451" s="42">
        <v>0.1</v>
      </c>
      <c r="E451" s="14">
        <f t="shared" si="140"/>
        <v>2053.7000000000003</v>
      </c>
      <c r="F451" s="43" t="s">
        <v>18</v>
      </c>
      <c r="G451" s="44"/>
      <c r="H451" s="45">
        <f t="shared" si="141"/>
        <v>0</v>
      </c>
      <c r="I451" s="18"/>
      <c r="J451" s="18"/>
    </row>
    <row r="452" spans="1:10" ht="15.75" x14ac:dyDescent="0.25">
      <c r="A452" s="7"/>
      <c r="B452" s="47" t="s">
        <v>30</v>
      </c>
      <c r="C452" s="41">
        <f>155*2</f>
        <v>310</v>
      </c>
      <c r="D452" s="42">
        <v>0.1</v>
      </c>
      <c r="E452" s="14">
        <f t="shared" si="140"/>
        <v>341</v>
      </c>
      <c r="F452" s="43" t="s">
        <v>19</v>
      </c>
      <c r="G452" s="44"/>
      <c r="H452" s="45">
        <f t="shared" si="141"/>
        <v>0</v>
      </c>
      <c r="I452" s="18"/>
      <c r="J452" s="18"/>
    </row>
    <row r="453" spans="1:10" ht="15.75" x14ac:dyDescent="0.25">
      <c r="A453" s="7"/>
      <c r="B453" s="47" t="s">
        <v>70</v>
      </c>
      <c r="C453" s="41">
        <v>310</v>
      </c>
      <c r="D453" s="42">
        <v>0.1</v>
      </c>
      <c r="E453" s="14">
        <f t="shared" si="140"/>
        <v>341</v>
      </c>
      <c r="F453" s="43" t="s">
        <v>19</v>
      </c>
      <c r="G453" s="44"/>
      <c r="H453" s="45">
        <f t="shared" si="141"/>
        <v>0</v>
      </c>
      <c r="I453" s="18"/>
      <c r="J453" s="18"/>
    </row>
    <row r="454" spans="1:10" ht="15.75" x14ac:dyDescent="0.25">
      <c r="A454" s="7"/>
      <c r="B454" t="s">
        <v>21</v>
      </c>
      <c r="D454" s="42"/>
      <c r="E454" s="14"/>
      <c r="F454" s="43"/>
      <c r="G454" s="44"/>
      <c r="H454" s="45"/>
      <c r="I454" s="18"/>
      <c r="J454" s="18"/>
    </row>
    <row r="455" spans="1:10" ht="15.75" x14ac:dyDescent="0.25">
      <c r="A455" s="7"/>
      <c r="B455" s="46" t="s">
        <v>85</v>
      </c>
      <c r="C455" s="14"/>
      <c r="D455" s="42"/>
      <c r="E455" s="14"/>
      <c r="F455" s="43"/>
      <c r="G455" s="44"/>
      <c r="H455" s="45"/>
      <c r="I455" s="18"/>
      <c r="J455" s="18"/>
    </row>
    <row r="456" spans="1:10" ht="15.75" x14ac:dyDescent="0.25">
      <c r="A456" s="7"/>
      <c r="B456" s="47" t="s">
        <v>72</v>
      </c>
      <c r="C456" s="41">
        <v>963</v>
      </c>
      <c r="D456" s="42">
        <v>0.1</v>
      </c>
      <c r="E456" s="14">
        <f t="shared" ref="E456:E459" si="142">C456*(1+D456)</f>
        <v>1059.3000000000002</v>
      </c>
      <c r="F456" s="43" t="s">
        <v>18</v>
      </c>
      <c r="G456" s="44"/>
      <c r="H456" s="45">
        <f t="shared" ref="H456:H459" si="143">G456*E456</f>
        <v>0</v>
      </c>
      <c r="I456" s="18"/>
      <c r="J456" s="18"/>
    </row>
    <row r="457" spans="1:10" ht="15.75" x14ac:dyDescent="0.25">
      <c r="A457" s="7"/>
      <c r="B457" s="47" t="s">
        <v>28</v>
      </c>
      <c r="C457" s="41">
        <f>963*2</f>
        <v>1926</v>
      </c>
      <c r="D457" s="42">
        <v>0.1</v>
      </c>
      <c r="E457" s="14">
        <f t="shared" si="142"/>
        <v>2118.6000000000004</v>
      </c>
      <c r="F457" s="43" t="s">
        <v>18</v>
      </c>
      <c r="G457" s="44"/>
      <c r="H457" s="45">
        <f t="shared" si="143"/>
        <v>0</v>
      </c>
      <c r="I457" s="18"/>
      <c r="J457" s="18"/>
    </row>
    <row r="458" spans="1:10" ht="15.75" x14ac:dyDescent="0.25">
      <c r="A458" s="7"/>
      <c r="B458" s="47" t="s">
        <v>30</v>
      </c>
      <c r="C458" s="41">
        <v>161</v>
      </c>
      <c r="D458" s="42">
        <v>0.1</v>
      </c>
      <c r="E458" s="14">
        <f t="shared" si="142"/>
        <v>177.10000000000002</v>
      </c>
      <c r="F458" s="43" t="s">
        <v>19</v>
      </c>
      <c r="G458" s="44"/>
      <c r="H458" s="45">
        <f t="shared" si="143"/>
        <v>0</v>
      </c>
      <c r="I458" s="18"/>
      <c r="J458" s="18"/>
    </row>
    <row r="459" spans="1:10" ht="15.75" x14ac:dyDescent="0.25">
      <c r="A459" s="7"/>
      <c r="B459" s="47" t="s">
        <v>74</v>
      </c>
      <c r="C459" s="41">
        <v>161</v>
      </c>
      <c r="D459" s="42">
        <v>0.1</v>
      </c>
      <c r="E459" s="14">
        <f t="shared" si="142"/>
        <v>177.10000000000002</v>
      </c>
      <c r="F459" s="43" t="s">
        <v>19</v>
      </c>
      <c r="G459" s="44"/>
      <c r="H459" s="45">
        <f t="shared" si="143"/>
        <v>0</v>
      </c>
      <c r="I459" s="18"/>
      <c r="J459" s="18"/>
    </row>
    <row r="460" spans="1:10" ht="15.75" x14ac:dyDescent="0.25">
      <c r="A460" s="7"/>
      <c r="B460" s="47" t="s">
        <v>21</v>
      </c>
      <c r="C460" s="41"/>
      <c r="D460" s="42"/>
      <c r="E460" s="14"/>
      <c r="F460" s="43"/>
      <c r="G460" s="44"/>
      <c r="H460" s="45"/>
      <c r="I460" s="18"/>
      <c r="J460" s="18"/>
    </row>
    <row r="461" spans="1:10" ht="15.75" x14ac:dyDescent="0.25">
      <c r="A461" s="7"/>
      <c r="B461" s="46" t="s">
        <v>75</v>
      </c>
      <c r="C461" s="14"/>
      <c r="D461" s="42"/>
      <c r="E461" s="14"/>
      <c r="F461" s="43"/>
      <c r="G461" s="44"/>
      <c r="H461" s="45"/>
      <c r="I461" s="18"/>
      <c r="J461" s="18"/>
    </row>
    <row r="462" spans="1:10" ht="15.75" x14ac:dyDescent="0.25">
      <c r="A462" s="7"/>
      <c r="B462" s="47" t="s">
        <v>68</v>
      </c>
      <c r="C462" s="41">
        <v>109</v>
      </c>
      <c r="D462" s="42">
        <v>0.1</v>
      </c>
      <c r="E462" s="14">
        <f t="shared" ref="E462:E466" si="144">C462*(1+D462)</f>
        <v>119.9</v>
      </c>
      <c r="F462" s="43" t="s">
        <v>18</v>
      </c>
      <c r="G462" s="44"/>
      <c r="H462" s="45">
        <f t="shared" ref="H462:H466" si="145">G462*E462</f>
        <v>0</v>
      </c>
      <c r="I462" s="18"/>
      <c r="J462" s="18"/>
    </row>
    <row r="463" spans="1:10" ht="15.75" x14ac:dyDescent="0.25">
      <c r="A463" s="7"/>
      <c r="B463" s="47" t="s">
        <v>69</v>
      </c>
      <c r="C463" s="41">
        <f>109*2</f>
        <v>218</v>
      </c>
      <c r="D463" s="42">
        <v>0.1</v>
      </c>
      <c r="E463" s="14">
        <f t="shared" si="144"/>
        <v>239.8</v>
      </c>
      <c r="F463" s="43" t="s">
        <v>18</v>
      </c>
      <c r="G463" s="44"/>
      <c r="H463" s="45">
        <f t="shared" si="145"/>
        <v>0</v>
      </c>
      <c r="I463" s="18"/>
      <c r="J463" s="18"/>
    </row>
    <row r="464" spans="1:10" ht="15.75" x14ac:dyDescent="0.25">
      <c r="A464" s="7"/>
      <c r="B464" s="47" t="s">
        <v>29</v>
      </c>
      <c r="C464" s="41">
        <v>109</v>
      </c>
      <c r="D464" s="42">
        <v>0.1</v>
      </c>
      <c r="E464" s="14">
        <f t="shared" si="144"/>
        <v>119.9</v>
      </c>
      <c r="F464" s="43" t="s">
        <v>18</v>
      </c>
      <c r="G464" s="44"/>
      <c r="H464" s="45">
        <f t="shared" si="145"/>
        <v>0</v>
      </c>
      <c r="I464" s="18"/>
      <c r="J464" s="18"/>
    </row>
    <row r="465" spans="1:10" ht="15.75" x14ac:dyDescent="0.25">
      <c r="A465" s="7"/>
      <c r="B465" s="47" t="s">
        <v>30</v>
      </c>
      <c r="C465" s="41">
        <v>19</v>
      </c>
      <c r="D465" s="42">
        <v>0.1</v>
      </c>
      <c r="E465" s="14">
        <f t="shared" si="144"/>
        <v>20.900000000000002</v>
      </c>
      <c r="F465" s="43" t="s">
        <v>19</v>
      </c>
      <c r="G465" s="44"/>
      <c r="H465" s="45">
        <f t="shared" si="145"/>
        <v>0</v>
      </c>
      <c r="I465" s="18"/>
      <c r="J465" s="18"/>
    </row>
    <row r="466" spans="1:10" ht="15.75" x14ac:dyDescent="0.25">
      <c r="A466" s="7"/>
      <c r="B466" s="47" t="s">
        <v>70</v>
      </c>
      <c r="C466" s="41">
        <v>19</v>
      </c>
      <c r="D466" s="42">
        <v>0.1</v>
      </c>
      <c r="E466" s="14">
        <f t="shared" si="144"/>
        <v>20.900000000000002</v>
      </c>
      <c r="F466" s="43" t="s">
        <v>19</v>
      </c>
      <c r="G466" s="44"/>
      <c r="H466" s="45">
        <f t="shared" si="145"/>
        <v>0</v>
      </c>
      <c r="I466" s="18"/>
      <c r="J466" s="18"/>
    </row>
    <row r="467" spans="1:10" ht="15.75" x14ac:dyDescent="0.25">
      <c r="A467" s="7"/>
      <c r="B467" s="47" t="s">
        <v>21</v>
      </c>
      <c r="C467" s="41"/>
      <c r="D467" s="42"/>
      <c r="E467" s="14"/>
      <c r="F467" s="43"/>
      <c r="G467" s="44"/>
      <c r="H467" s="45"/>
      <c r="I467" s="18"/>
      <c r="J467" s="18"/>
    </row>
    <row r="468" spans="1:10" ht="15.75" x14ac:dyDescent="0.25">
      <c r="A468" s="7"/>
      <c r="B468" s="46" t="s">
        <v>76</v>
      </c>
      <c r="C468" s="14"/>
      <c r="D468" s="42"/>
      <c r="E468" s="14"/>
      <c r="F468" s="43"/>
      <c r="G468" s="44"/>
      <c r="H468" s="45"/>
      <c r="I468" s="18"/>
      <c r="J468" s="18"/>
    </row>
    <row r="469" spans="1:10" ht="15.75" x14ac:dyDescent="0.25">
      <c r="A469" s="7"/>
      <c r="B469" s="47" t="s">
        <v>55</v>
      </c>
      <c r="C469" s="41">
        <v>14642</v>
      </c>
      <c r="D469" s="42">
        <v>0.1</v>
      </c>
      <c r="E469" s="14">
        <f t="shared" ref="E469:E474" si="146">C469*(1+D469)</f>
        <v>16106.2</v>
      </c>
      <c r="F469" s="43" t="s">
        <v>18</v>
      </c>
      <c r="G469" s="44"/>
      <c r="H469" s="45">
        <f t="shared" ref="H469:H474" si="147">G469*E469</f>
        <v>0</v>
      </c>
      <c r="I469" s="18"/>
      <c r="J469" s="18"/>
    </row>
    <row r="470" spans="1:10" ht="15.75" x14ac:dyDescent="0.25">
      <c r="A470" s="7"/>
      <c r="B470" s="47" t="s">
        <v>77</v>
      </c>
      <c r="C470" s="41">
        <v>14642</v>
      </c>
      <c r="D470" s="42">
        <v>0.1</v>
      </c>
      <c r="E470" s="14">
        <f t="shared" si="146"/>
        <v>16106.2</v>
      </c>
      <c r="F470" s="43" t="s">
        <v>18</v>
      </c>
      <c r="G470" s="44"/>
      <c r="H470" s="45">
        <f t="shared" si="147"/>
        <v>0</v>
      </c>
      <c r="I470" s="18"/>
      <c r="J470" s="18"/>
    </row>
    <row r="471" spans="1:10" ht="15.75" x14ac:dyDescent="0.25">
      <c r="A471" s="7"/>
      <c r="B471" s="47" t="s">
        <v>28</v>
      </c>
      <c r="C471" s="41">
        <f>2*14642</f>
        <v>29284</v>
      </c>
      <c r="D471" s="42">
        <v>0.1</v>
      </c>
      <c r="E471" s="14">
        <f t="shared" si="146"/>
        <v>32212.400000000001</v>
      </c>
      <c r="F471" s="43" t="s">
        <v>18</v>
      </c>
      <c r="G471" s="44"/>
      <c r="H471" s="45">
        <f t="shared" si="147"/>
        <v>0</v>
      </c>
      <c r="I471" s="18"/>
      <c r="J471" s="18"/>
    </row>
    <row r="472" spans="1:10" ht="15.75" x14ac:dyDescent="0.25">
      <c r="A472" s="7"/>
      <c r="B472" s="47" t="s">
        <v>78</v>
      </c>
      <c r="C472" s="41">
        <v>14642</v>
      </c>
      <c r="D472" s="42">
        <v>0.1</v>
      </c>
      <c r="E472" s="14">
        <f t="shared" si="146"/>
        <v>16106.2</v>
      </c>
      <c r="F472" s="43" t="s">
        <v>18</v>
      </c>
      <c r="G472" s="44"/>
      <c r="H472" s="45">
        <f t="shared" si="147"/>
        <v>0</v>
      </c>
      <c r="I472" s="18"/>
      <c r="J472" s="18"/>
    </row>
    <row r="473" spans="1:10" ht="15.75" x14ac:dyDescent="0.25">
      <c r="A473" s="7"/>
      <c r="B473" s="47" t="s">
        <v>86</v>
      </c>
      <c r="C473" s="41">
        <f>1220*2</f>
        <v>2440</v>
      </c>
      <c r="D473" s="42">
        <v>0.1</v>
      </c>
      <c r="E473" s="14">
        <f t="shared" si="146"/>
        <v>2684</v>
      </c>
      <c r="F473" s="43" t="s">
        <v>19</v>
      </c>
      <c r="G473" s="44"/>
      <c r="H473" s="45">
        <f t="shared" si="147"/>
        <v>0</v>
      </c>
      <c r="I473" s="18"/>
      <c r="J473" s="18"/>
    </row>
    <row r="474" spans="1:10" ht="15.75" x14ac:dyDescent="0.25">
      <c r="A474" s="7"/>
      <c r="B474" s="47" t="s">
        <v>56</v>
      </c>
      <c r="C474" s="41">
        <v>2440</v>
      </c>
      <c r="D474" s="42">
        <v>0.1</v>
      </c>
      <c r="E474" s="14">
        <f t="shared" si="146"/>
        <v>2684</v>
      </c>
      <c r="F474" s="43" t="s">
        <v>19</v>
      </c>
      <c r="G474" s="44"/>
      <c r="H474" s="45">
        <f t="shared" si="147"/>
        <v>0</v>
      </c>
      <c r="I474" s="18"/>
      <c r="J474" s="18"/>
    </row>
    <row r="475" spans="1:10" ht="15.75" x14ac:dyDescent="0.25">
      <c r="A475" s="7"/>
      <c r="B475" t="s">
        <v>21</v>
      </c>
      <c r="D475" s="42"/>
      <c r="E475" s="14"/>
      <c r="F475" s="43"/>
      <c r="G475" s="44"/>
      <c r="H475" s="45"/>
      <c r="I475" s="18"/>
      <c r="J475" s="18"/>
    </row>
    <row r="476" spans="1:10" ht="30" x14ac:dyDescent="0.25">
      <c r="A476" s="7"/>
      <c r="B476" s="46" t="s">
        <v>87</v>
      </c>
      <c r="C476" s="14"/>
      <c r="D476" s="42"/>
      <c r="E476" s="14"/>
      <c r="F476" s="43"/>
      <c r="G476" s="44"/>
      <c r="H476" s="45"/>
      <c r="I476" s="18"/>
      <c r="J476" s="18"/>
    </row>
    <row r="477" spans="1:10" ht="15.75" x14ac:dyDescent="0.25">
      <c r="A477" s="7"/>
      <c r="B477" s="47" t="s">
        <v>88</v>
      </c>
      <c r="C477" s="41">
        <v>596</v>
      </c>
      <c r="D477" s="42">
        <v>0.1</v>
      </c>
      <c r="E477" s="14">
        <f>C477*(1+D477)</f>
        <v>655.6</v>
      </c>
      <c r="F477" s="43" t="s">
        <v>18</v>
      </c>
      <c r="G477" s="44"/>
      <c r="H477" s="45">
        <f>G477*E477</f>
        <v>0</v>
      </c>
      <c r="I477" s="18"/>
      <c r="J477" s="18"/>
    </row>
    <row r="478" spans="1:10" ht="15.75" x14ac:dyDescent="0.25">
      <c r="A478" s="7"/>
      <c r="B478" s="47" t="s">
        <v>89</v>
      </c>
      <c r="C478" s="41">
        <v>596</v>
      </c>
      <c r="D478" s="42">
        <v>0.1</v>
      </c>
      <c r="E478" s="14">
        <f>C478*(1+D478)</f>
        <v>655.6</v>
      </c>
      <c r="F478" s="43" t="s">
        <v>18</v>
      </c>
      <c r="G478" s="44"/>
      <c r="H478" s="45">
        <f>G478*E478</f>
        <v>0</v>
      </c>
      <c r="I478" s="18"/>
      <c r="J478" s="18"/>
    </row>
    <row r="479" spans="1:10" ht="15.75" x14ac:dyDescent="0.25">
      <c r="A479" s="7"/>
      <c r="B479" s="47" t="s">
        <v>90</v>
      </c>
      <c r="C479" s="41">
        <v>596</v>
      </c>
      <c r="D479" s="42">
        <v>0.1</v>
      </c>
      <c r="E479" s="14">
        <f>C479*(1+D479)</f>
        <v>655.6</v>
      </c>
      <c r="F479" s="43" t="s">
        <v>18</v>
      </c>
      <c r="G479" s="44"/>
      <c r="H479" s="45">
        <f>G479*E479</f>
        <v>0</v>
      </c>
      <c r="I479" s="18"/>
      <c r="J479" s="18"/>
    </row>
    <row r="480" spans="1:10" ht="15.75" x14ac:dyDescent="0.25">
      <c r="A480" s="7"/>
      <c r="B480" s="47" t="s">
        <v>43</v>
      </c>
      <c r="C480" s="41">
        <v>596</v>
      </c>
      <c r="D480" s="42">
        <v>0.1</v>
      </c>
      <c r="E480" s="14">
        <f>C480*(1+D480)</f>
        <v>655.6</v>
      </c>
      <c r="F480" s="43" t="s">
        <v>18</v>
      </c>
      <c r="G480" s="44"/>
      <c r="H480" s="45">
        <f>G480*E480</f>
        <v>0</v>
      </c>
      <c r="I480" s="18"/>
      <c r="J480" s="18"/>
    </row>
    <row r="481" spans="1:10" ht="15.75" x14ac:dyDescent="0.25">
      <c r="A481" s="7"/>
      <c r="B481" s="47" t="s">
        <v>91</v>
      </c>
      <c r="C481" s="41">
        <v>101</v>
      </c>
      <c r="D481" s="42">
        <v>0.1</v>
      </c>
      <c r="E481" s="14">
        <f t="shared" ref="E481:E483" si="148">C481*(1+D481)</f>
        <v>111.10000000000001</v>
      </c>
      <c r="F481" s="43" t="s">
        <v>19</v>
      </c>
      <c r="G481" s="44"/>
      <c r="H481" s="45">
        <f t="shared" ref="H481:H483" si="149">G481*E481</f>
        <v>0</v>
      </c>
      <c r="I481" s="18"/>
      <c r="J481" s="18"/>
    </row>
    <row r="482" spans="1:10" ht="15.75" x14ac:dyDescent="0.25">
      <c r="A482" s="7"/>
      <c r="B482" s="47" t="s">
        <v>92</v>
      </c>
      <c r="C482" s="41">
        <v>52</v>
      </c>
      <c r="D482" s="42">
        <v>0.1</v>
      </c>
      <c r="E482" s="14">
        <f t="shared" si="148"/>
        <v>57.2</v>
      </c>
      <c r="F482" s="43" t="s">
        <v>19</v>
      </c>
      <c r="G482" s="44"/>
      <c r="H482" s="45">
        <f t="shared" si="149"/>
        <v>0</v>
      </c>
      <c r="I482" s="18"/>
      <c r="J482" s="18"/>
    </row>
    <row r="483" spans="1:10" ht="15.75" x14ac:dyDescent="0.25">
      <c r="A483" s="7"/>
      <c r="B483" s="47" t="s">
        <v>33</v>
      </c>
      <c r="C483" s="41">
        <v>101</v>
      </c>
      <c r="D483" s="42">
        <v>0.1</v>
      </c>
      <c r="E483" s="14">
        <f t="shared" si="148"/>
        <v>111.10000000000001</v>
      </c>
      <c r="F483" s="43" t="s">
        <v>19</v>
      </c>
      <c r="G483" s="44"/>
      <c r="H483" s="45">
        <f t="shared" si="149"/>
        <v>0</v>
      </c>
      <c r="I483" s="18"/>
      <c r="J483" s="18"/>
    </row>
    <row r="484" spans="1:10" ht="15.75" x14ac:dyDescent="0.25">
      <c r="A484" s="7"/>
      <c r="B484" s="48" t="s">
        <v>21</v>
      </c>
      <c r="C484" s="14"/>
      <c r="D484" s="42"/>
      <c r="E484" s="14"/>
      <c r="F484" s="43"/>
      <c r="G484" s="44"/>
      <c r="H484" s="45"/>
      <c r="I484" s="18"/>
      <c r="J484" s="18"/>
    </row>
    <row r="485" spans="1:10" ht="15.75" x14ac:dyDescent="0.25">
      <c r="A485" s="7"/>
      <c r="B485" s="46" t="s">
        <v>96</v>
      </c>
      <c r="C485" s="14"/>
      <c r="D485" s="42"/>
      <c r="E485" s="14"/>
      <c r="F485" s="43"/>
      <c r="G485" s="44"/>
      <c r="H485" s="45"/>
      <c r="I485" s="18"/>
      <c r="J485" s="18"/>
    </row>
    <row r="486" spans="1:10" ht="15.75" x14ac:dyDescent="0.25">
      <c r="A486" s="7"/>
      <c r="B486" s="47" t="s">
        <v>93</v>
      </c>
      <c r="C486" s="14">
        <v>18546</v>
      </c>
      <c r="D486" s="42">
        <v>0.1</v>
      </c>
      <c r="E486" s="14">
        <f t="shared" ref="E486:E487" si="150">C486*(1+D486)</f>
        <v>20400.600000000002</v>
      </c>
      <c r="F486" s="43" t="s">
        <v>18</v>
      </c>
      <c r="G486" s="44"/>
      <c r="H486" s="45">
        <f t="shared" ref="H486:H487" si="151">G486*E486</f>
        <v>0</v>
      </c>
      <c r="I486" s="18"/>
      <c r="J486" s="18"/>
    </row>
    <row r="487" spans="1:10" ht="16.5" thickBot="1" x14ac:dyDescent="0.3">
      <c r="A487" s="64"/>
      <c r="B487" s="65" t="s">
        <v>95</v>
      </c>
      <c r="C487" s="52">
        <v>1948</v>
      </c>
      <c r="D487" s="51">
        <v>0.1</v>
      </c>
      <c r="E487" s="52">
        <f t="shared" si="150"/>
        <v>2142.8000000000002</v>
      </c>
      <c r="F487" s="53" t="s">
        <v>18</v>
      </c>
      <c r="G487" s="54"/>
      <c r="H487" s="66">
        <f t="shared" si="151"/>
        <v>0</v>
      </c>
      <c r="I487" s="67"/>
      <c r="J487" s="67"/>
    </row>
    <row r="488" spans="1:10" ht="15.75" x14ac:dyDescent="0.25">
      <c r="A488" s="10"/>
      <c r="B488" s="47"/>
      <c r="C488" s="41"/>
      <c r="D488" s="42"/>
      <c r="E488" s="14"/>
      <c r="F488" s="43"/>
      <c r="G488" s="44"/>
      <c r="H488" s="45"/>
      <c r="I488" s="25"/>
      <c r="J488" s="25"/>
    </row>
    <row r="489" spans="1:10" ht="15.75" thickBot="1" x14ac:dyDescent="0.3">
      <c r="A489" s="10"/>
      <c r="B489" s="39"/>
      <c r="C489" s="14"/>
      <c r="D489" s="22"/>
      <c r="E489" s="23"/>
      <c r="F489" s="16"/>
      <c r="G489" s="24"/>
      <c r="H489" s="24"/>
      <c r="I489" s="25"/>
      <c r="J489" s="25"/>
    </row>
    <row r="490" spans="1:10" ht="19.5" thickBot="1" x14ac:dyDescent="0.3">
      <c r="A490" s="20" t="str">
        <f>IF(E490&lt;&gt;"",1+MAX($A$8:A483),"")</f>
        <v/>
      </c>
      <c r="B490" s="38"/>
      <c r="C490" s="26" t="s">
        <v>22</v>
      </c>
      <c r="D490" s="27"/>
      <c r="E490" s="27"/>
      <c r="F490" s="27"/>
      <c r="G490" s="27"/>
      <c r="H490" s="28">
        <f>SUM(H4:H483)</f>
        <v>0</v>
      </c>
      <c r="I490" s="29"/>
      <c r="J490" s="30">
        <f>SUM(J4:J483)</f>
        <v>0</v>
      </c>
    </row>
    <row r="491" spans="1:10" ht="19.5" thickBot="1" x14ac:dyDescent="0.3">
      <c r="A491" s="20" t="str">
        <f>IF(E491&lt;&gt;"",1+MAX($A$8:A490),"")</f>
        <v/>
      </c>
      <c r="B491" s="38"/>
      <c r="C491" s="31" t="s">
        <v>23</v>
      </c>
      <c r="D491" s="32"/>
      <c r="E491" s="32"/>
      <c r="F491" s="32"/>
      <c r="G491" s="32"/>
      <c r="H491" s="33">
        <f>0.25*H490</f>
        <v>0</v>
      </c>
      <c r="I491" s="29"/>
      <c r="J491" s="30">
        <f>0.25*J490</f>
        <v>0</v>
      </c>
    </row>
    <row r="492" spans="1:10" ht="19.5" thickBot="1" x14ac:dyDescent="0.3">
      <c r="A492" s="20" t="str">
        <f>IF(E492&lt;&gt;"",1+MAX($A$8:A491),"")</f>
        <v/>
      </c>
      <c r="B492" s="38"/>
      <c r="C492" s="34" t="s">
        <v>24</v>
      </c>
      <c r="D492" s="35"/>
      <c r="E492" s="35"/>
      <c r="F492" s="35"/>
      <c r="G492" s="35"/>
      <c r="H492" s="36">
        <f>SUM(H490:H491)</f>
        <v>0</v>
      </c>
      <c r="I492" s="29"/>
      <c r="J492" s="37">
        <f>SUM(J490:J491)</f>
        <v>0</v>
      </c>
    </row>
    <row r="493" spans="1:10" x14ac:dyDescent="0.25">
      <c r="A493" s="20" t="str">
        <f>IF(E493&lt;&gt;"",1+MAX($A$8:A492),"")</f>
        <v/>
      </c>
      <c r="B493" s="38"/>
      <c r="C493" s="14"/>
      <c r="D493" s="15"/>
      <c r="E493" s="14"/>
      <c r="F493" s="16"/>
      <c r="G493" s="17"/>
      <c r="H493" s="21"/>
    </row>
    <row r="494" spans="1:10" x14ac:dyDescent="0.25">
      <c r="A494" s="20" t="str">
        <f>IF(E494&lt;&gt;"",1+MAX($A$8:A493),"")</f>
        <v/>
      </c>
      <c r="B494" s="38"/>
      <c r="C494" s="14"/>
      <c r="D494" s="15"/>
      <c r="E494" s="14"/>
      <c r="F494" s="16"/>
      <c r="G494" s="17"/>
      <c r="H494" s="21"/>
    </row>
    <row r="495" spans="1:10" x14ac:dyDescent="0.25">
      <c r="A495" s="20" t="str">
        <f>IF(E495&lt;&gt;"",1+MAX($A$8:A494),"")</f>
        <v/>
      </c>
      <c r="B495" s="38"/>
      <c r="C495" s="14"/>
      <c r="D495" s="15"/>
      <c r="E495" s="14"/>
      <c r="F495" s="16"/>
      <c r="G495" s="17"/>
      <c r="H495" s="21"/>
    </row>
    <row r="496" spans="1:10" x14ac:dyDescent="0.25">
      <c r="A496" s="20" t="str">
        <f>IF(E496&lt;&gt;"",1+MAX($A$8:A495),"")</f>
        <v/>
      </c>
      <c r="B496" s="38"/>
      <c r="C496" s="14"/>
      <c r="D496" s="15"/>
      <c r="E496" s="14"/>
      <c r="F496" s="16"/>
      <c r="G496" s="17"/>
      <c r="H496" s="21"/>
    </row>
    <row r="497" spans="1:8" x14ac:dyDescent="0.25">
      <c r="A497" s="20" t="str">
        <f>IF(E497&lt;&gt;"",1+MAX($A$8:A496),"")</f>
        <v/>
      </c>
      <c r="B497" s="38"/>
      <c r="C497" s="14"/>
      <c r="D497" s="15"/>
      <c r="E497" s="14"/>
      <c r="F497" s="16"/>
      <c r="G497" s="17"/>
      <c r="H497" s="21"/>
    </row>
    <row r="498" spans="1:8" x14ac:dyDescent="0.25">
      <c r="A498" s="20" t="str">
        <f>IF(E498&lt;&gt;"",1+MAX($A$8:A497),"")</f>
        <v/>
      </c>
      <c r="B498" s="38"/>
      <c r="C498" s="14"/>
      <c r="D498" s="15"/>
      <c r="E498" s="14"/>
      <c r="F498" s="16"/>
      <c r="G498" s="17"/>
      <c r="H498" s="21"/>
    </row>
    <row r="499" spans="1:8" x14ac:dyDescent="0.25">
      <c r="A499" s="20" t="str">
        <f>IF(E499&lt;&gt;"",1+MAX($A$8:A498),"")</f>
        <v/>
      </c>
      <c r="B499" s="38"/>
      <c r="C499" s="14"/>
      <c r="D499" s="15"/>
      <c r="E499" s="14"/>
      <c r="F499" s="16"/>
      <c r="G499" s="17"/>
      <c r="H499" s="21"/>
    </row>
    <row r="500" spans="1:8" x14ac:dyDescent="0.25">
      <c r="A500" s="20" t="str">
        <f>IF(E500&lt;&gt;"",1+MAX($A$8:A499),"")</f>
        <v/>
      </c>
      <c r="B500" s="38"/>
      <c r="C500" s="14"/>
      <c r="D500" s="15"/>
      <c r="E500" s="14"/>
      <c r="F500" s="16"/>
      <c r="G500" s="17"/>
      <c r="H500" s="21"/>
    </row>
    <row r="501" spans="1:8" x14ac:dyDescent="0.25">
      <c r="A501" s="20" t="str">
        <f>IF(E501&lt;&gt;"",1+MAX($A$8:A500),"")</f>
        <v/>
      </c>
      <c r="B501" s="38"/>
      <c r="C501" s="14"/>
      <c r="D501" s="15"/>
      <c r="E501" s="14"/>
      <c r="F501" s="16"/>
      <c r="G501" s="17"/>
      <c r="H501" s="21"/>
    </row>
    <row r="502" spans="1:8" x14ac:dyDescent="0.25">
      <c r="A502" s="20" t="str">
        <f>IF(E502&lt;&gt;"",1+MAX($A$8:A501),"")</f>
        <v/>
      </c>
      <c r="B502" s="38"/>
      <c r="C502" s="14"/>
      <c r="D502" s="15"/>
      <c r="E502" s="14"/>
      <c r="F502" s="16"/>
      <c r="G502" s="17"/>
      <c r="H502" s="21"/>
    </row>
    <row r="503" spans="1:8" x14ac:dyDescent="0.25">
      <c r="A503" s="20" t="str">
        <f>IF(E503&lt;&gt;"",1+MAX($A$8:A502),"")</f>
        <v/>
      </c>
      <c r="B503" s="38"/>
      <c r="C503" s="14"/>
      <c r="D503" s="15"/>
      <c r="E503" s="14"/>
      <c r="F503" s="16"/>
      <c r="G503" s="17"/>
      <c r="H503" s="21"/>
    </row>
    <row r="504" spans="1:8" x14ac:dyDescent="0.25">
      <c r="A504" s="20" t="str">
        <f>IF(E504&lt;&gt;"",1+MAX($A$8:A503),"")</f>
        <v/>
      </c>
      <c r="B504" s="38"/>
      <c r="C504" s="14"/>
      <c r="D504" s="15"/>
      <c r="E504" s="14"/>
      <c r="F504" s="16"/>
      <c r="G504" s="17"/>
      <c r="H504" s="21"/>
    </row>
    <row r="505" spans="1:8" x14ac:dyDescent="0.25">
      <c r="A505" s="20" t="str">
        <f>IF(E505&lt;&gt;"",1+MAX($A$8:A504),"")</f>
        <v/>
      </c>
      <c r="B505" s="38"/>
      <c r="C505" s="14"/>
      <c r="D505" s="15"/>
      <c r="E505" s="14"/>
      <c r="F505" s="16"/>
      <c r="G505" s="17"/>
      <c r="H505" s="21"/>
    </row>
    <row r="506" spans="1:8" x14ac:dyDescent="0.25">
      <c r="A506" s="20" t="str">
        <f>IF(E506&lt;&gt;"",1+MAX($A$8:A505),"")</f>
        <v/>
      </c>
      <c r="B506" s="38"/>
      <c r="C506" s="14"/>
      <c r="D506" s="15"/>
      <c r="E506" s="14"/>
      <c r="F506" s="16"/>
      <c r="G506" s="17"/>
      <c r="H506" s="21"/>
    </row>
    <row r="507" spans="1:8" x14ac:dyDescent="0.25">
      <c r="A507" s="20" t="str">
        <f>IF(E507&lt;&gt;"",1+MAX($A$8:A506),"")</f>
        <v/>
      </c>
      <c r="B507" s="38"/>
      <c r="C507" s="14"/>
      <c r="D507" s="15"/>
      <c r="E507" s="14"/>
      <c r="F507" s="16"/>
      <c r="G507" s="17"/>
      <c r="H507" s="21"/>
    </row>
    <row r="508" spans="1:8" x14ac:dyDescent="0.25">
      <c r="A508" s="20" t="str">
        <f>IF(E508&lt;&gt;"",1+MAX($A$8:A507),"")</f>
        <v/>
      </c>
      <c r="B508" s="38"/>
      <c r="C508" s="14"/>
      <c r="D508" s="15"/>
      <c r="E508" s="14"/>
      <c r="F508" s="16"/>
      <c r="G508" s="17"/>
      <c r="H508" s="21"/>
    </row>
    <row r="509" spans="1:8" x14ac:dyDescent="0.25">
      <c r="A509" s="20" t="str">
        <f>IF(E509&lt;&gt;"",1+MAX($A$8:A508),"")</f>
        <v/>
      </c>
      <c r="B509" s="38"/>
      <c r="C509" s="14"/>
      <c r="D509" s="15"/>
      <c r="E509" s="14"/>
      <c r="F509" s="16"/>
      <c r="G509" s="17"/>
      <c r="H509" s="21"/>
    </row>
    <row r="510" spans="1:8" x14ac:dyDescent="0.25">
      <c r="A510" s="20" t="str">
        <f>IF(E510&lt;&gt;"",1+MAX($A$8:A509),"")</f>
        <v/>
      </c>
      <c r="B510" s="38"/>
      <c r="C510" s="14"/>
      <c r="D510" s="15"/>
      <c r="E510" s="14"/>
      <c r="F510" s="16"/>
      <c r="G510" s="17"/>
      <c r="H510" s="21"/>
    </row>
    <row r="511" spans="1:8" x14ac:dyDescent="0.25">
      <c r="A511" s="20" t="str">
        <f>IF(E511&lt;&gt;"",1+MAX($A$8:A510),"")</f>
        <v/>
      </c>
      <c r="B511" s="38"/>
      <c r="C511" s="14"/>
      <c r="D511" s="15"/>
      <c r="E511" s="14"/>
      <c r="F511" s="16"/>
      <c r="G511" s="17"/>
      <c r="H511" s="21"/>
    </row>
    <row r="512" spans="1:8" x14ac:dyDescent="0.25">
      <c r="A512" s="20" t="str">
        <f>IF(E512&lt;&gt;"",1+MAX($A$8:A511),"")</f>
        <v/>
      </c>
      <c r="B512" s="38"/>
      <c r="C512" s="14"/>
      <c r="D512" s="15"/>
      <c r="E512" s="14"/>
      <c r="F512" s="16"/>
      <c r="G512" s="17"/>
      <c r="H512" s="21"/>
    </row>
    <row r="513" spans="1:8" x14ac:dyDescent="0.25">
      <c r="A513" s="20" t="str">
        <f>IF(E513&lt;&gt;"",1+MAX($A$8:A512),"")</f>
        <v/>
      </c>
      <c r="B513" s="38"/>
      <c r="C513" s="14"/>
      <c r="D513" s="15"/>
      <c r="E513" s="14"/>
      <c r="F513" s="16"/>
      <c r="G513" s="17"/>
      <c r="H513" s="21"/>
    </row>
    <row r="514" spans="1:8" x14ac:dyDescent="0.25">
      <c r="A514" s="20" t="str">
        <f>IF(E514&lt;&gt;"",1+MAX($A$8:A513),"")</f>
        <v/>
      </c>
      <c r="B514" s="38"/>
      <c r="C514" s="14"/>
      <c r="D514" s="15"/>
      <c r="E514" s="14"/>
      <c r="F514" s="16"/>
      <c r="G514" s="17"/>
      <c r="H514" s="21"/>
    </row>
    <row r="515" spans="1:8" x14ac:dyDescent="0.25">
      <c r="A515" s="20" t="str">
        <f>IF(E515&lt;&gt;"",1+MAX($A$8:A514),"")</f>
        <v/>
      </c>
      <c r="B515" s="38"/>
      <c r="C515" s="14"/>
      <c r="D515" s="15"/>
      <c r="E515" s="14"/>
      <c r="F515" s="16"/>
      <c r="G515" s="17"/>
      <c r="H515" s="21"/>
    </row>
    <row r="516" spans="1:8" x14ac:dyDescent="0.25">
      <c r="A516" s="20" t="str">
        <f>IF(E516&lt;&gt;"",1+MAX($A$8:A515),"")</f>
        <v/>
      </c>
      <c r="B516" s="38"/>
      <c r="C516" s="14"/>
      <c r="D516" s="15"/>
      <c r="E516" s="14"/>
      <c r="F516" s="16"/>
      <c r="G516" s="17"/>
      <c r="H516" s="21"/>
    </row>
    <row r="517" spans="1:8" x14ac:dyDescent="0.25">
      <c r="A517" s="20" t="str">
        <f>IF(E517&lt;&gt;"",1+MAX($A$8:A516),"")</f>
        <v/>
      </c>
      <c r="B517" s="38"/>
      <c r="C517" s="14"/>
      <c r="D517" s="15"/>
      <c r="E517" s="14"/>
      <c r="F517" s="16"/>
      <c r="G517" s="17"/>
      <c r="H517" s="21"/>
    </row>
    <row r="518" spans="1:8" x14ac:dyDescent="0.25">
      <c r="A518" s="20" t="str">
        <f>IF(E518&lt;&gt;"",1+MAX($A$8:A517),"")</f>
        <v/>
      </c>
      <c r="B518" s="38"/>
      <c r="C518" s="14"/>
      <c r="D518" s="15"/>
      <c r="E518" s="14"/>
      <c r="F518" s="16"/>
      <c r="G518" s="17"/>
      <c r="H518" s="21"/>
    </row>
    <row r="519" spans="1:8" x14ac:dyDescent="0.25">
      <c r="A519" s="20" t="str">
        <f>IF(E519&lt;&gt;"",1+MAX($A$8:A518),"")</f>
        <v/>
      </c>
      <c r="B519" s="38"/>
      <c r="C519" s="14"/>
      <c r="D519" s="15"/>
      <c r="E519" s="14"/>
      <c r="F519" s="16"/>
      <c r="G519" s="17"/>
      <c r="H519" s="21"/>
    </row>
    <row r="520" spans="1:8" x14ac:dyDescent="0.25">
      <c r="A520" s="20" t="str">
        <f>IF(E520&lt;&gt;"",1+MAX($A$8:A519),"")</f>
        <v/>
      </c>
      <c r="B520" s="38"/>
      <c r="C520" s="14"/>
      <c r="D520" s="15"/>
      <c r="E520" s="14"/>
      <c r="F520" s="16"/>
      <c r="G520" s="17"/>
      <c r="H520" s="21"/>
    </row>
    <row r="521" spans="1:8" x14ac:dyDescent="0.25">
      <c r="A521" s="20" t="str">
        <f>IF(E521&lt;&gt;"",1+MAX($A$8:A520),"")</f>
        <v/>
      </c>
      <c r="B521" s="38"/>
      <c r="C521" s="14"/>
      <c r="D521" s="15"/>
      <c r="E521" s="14"/>
      <c r="F521" s="16"/>
      <c r="G521" s="17"/>
      <c r="H521" s="21"/>
    </row>
    <row r="522" spans="1:8" x14ac:dyDescent="0.25">
      <c r="A522" s="20" t="str">
        <f>IF(E522&lt;&gt;"",1+MAX($A$8:A521),"")</f>
        <v/>
      </c>
      <c r="B522" s="38"/>
      <c r="C522" s="14"/>
      <c r="D522" s="15"/>
      <c r="E522" s="14"/>
      <c r="F522" s="16"/>
      <c r="G522" s="17"/>
      <c r="H522" s="21"/>
    </row>
    <row r="523" spans="1:8" x14ac:dyDescent="0.25">
      <c r="A523" s="20" t="str">
        <f>IF(E523&lt;&gt;"",1+MAX($A$8:A522),"")</f>
        <v/>
      </c>
      <c r="B523" s="38"/>
      <c r="C523" s="14"/>
      <c r="D523" s="15"/>
      <c r="E523" s="14"/>
      <c r="F523" s="16"/>
      <c r="G523" s="17"/>
      <c r="H523" s="21"/>
    </row>
    <row r="524" spans="1:8" x14ac:dyDescent="0.25">
      <c r="A524" s="20" t="str">
        <f>IF(E524&lt;&gt;"",1+MAX($A$8:A523),"")</f>
        <v/>
      </c>
      <c r="B524" s="38"/>
      <c r="C524" s="14"/>
      <c r="D524" s="15"/>
      <c r="E524" s="14"/>
      <c r="F524" s="16"/>
      <c r="G524" s="17"/>
      <c r="H524" s="21"/>
    </row>
    <row r="525" spans="1:8" x14ac:dyDescent="0.25">
      <c r="A525" s="20" t="str">
        <f>IF(E525&lt;&gt;"",1+MAX($A$8:A524),"")</f>
        <v/>
      </c>
      <c r="B525" s="38"/>
      <c r="C525" s="14"/>
      <c r="D525" s="15"/>
      <c r="E525" s="14"/>
      <c r="F525" s="16"/>
      <c r="G525" s="17"/>
      <c r="H525" s="21"/>
    </row>
    <row r="526" spans="1:8" x14ac:dyDescent="0.25">
      <c r="A526" s="20" t="str">
        <f>IF(E526&lt;&gt;"",1+MAX($A$8:A525),"")</f>
        <v/>
      </c>
      <c r="B526" s="38"/>
      <c r="C526" s="14"/>
      <c r="D526" s="15"/>
      <c r="E526" s="14"/>
      <c r="F526" s="16"/>
      <c r="G526" s="17"/>
      <c r="H526" s="21"/>
    </row>
    <row r="527" spans="1:8" x14ac:dyDescent="0.25">
      <c r="A527" s="20" t="str">
        <f>IF(E527&lt;&gt;"",1+MAX($A$8:A526),"")</f>
        <v/>
      </c>
      <c r="B527" s="38"/>
      <c r="C527" s="14"/>
      <c r="D527" s="15"/>
      <c r="E527" s="14"/>
      <c r="F527" s="16"/>
      <c r="G527" s="17"/>
      <c r="H527" s="21"/>
    </row>
    <row r="528" spans="1:8" x14ac:dyDescent="0.25">
      <c r="A528" s="20" t="str">
        <f>IF(E528&lt;&gt;"",1+MAX($A$8:A527),"")</f>
        <v/>
      </c>
      <c r="B528" s="38"/>
      <c r="C528" s="14"/>
      <c r="D528" s="15"/>
      <c r="E528" s="14"/>
      <c r="F528" s="16"/>
      <c r="G528" s="17"/>
      <c r="H528" s="21"/>
    </row>
    <row r="529" spans="1:8" x14ac:dyDescent="0.25">
      <c r="A529" s="20" t="str">
        <f>IF(E529&lt;&gt;"",1+MAX($A$8:A528),"")</f>
        <v/>
      </c>
      <c r="B529" s="38"/>
      <c r="C529" s="14"/>
      <c r="D529" s="15"/>
      <c r="E529" s="14"/>
      <c r="F529" s="16"/>
      <c r="G529" s="17"/>
      <c r="H529" s="21"/>
    </row>
    <row r="530" spans="1:8" x14ac:dyDescent="0.25">
      <c r="A530" s="20" t="str">
        <f>IF(E530&lt;&gt;"",1+MAX($A$8:A529),"")</f>
        <v/>
      </c>
      <c r="B530" s="38"/>
      <c r="C530" s="14"/>
      <c r="D530" s="15"/>
      <c r="E530" s="14"/>
      <c r="F530" s="16"/>
      <c r="G530" s="17"/>
      <c r="H530" s="21"/>
    </row>
    <row r="531" spans="1:8" x14ac:dyDescent="0.25">
      <c r="A531" s="20" t="str">
        <f>IF(E531&lt;&gt;"",1+MAX($A$8:A530),"")</f>
        <v/>
      </c>
      <c r="B531" s="38"/>
      <c r="C531" s="14"/>
      <c r="D531" s="15"/>
      <c r="E531" s="14"/>
      <c r="F531" s="16"/>
      <c r="G531" s="17"/>
      <c r="H531" s="21"/>
    </row>
    <row r="532" spans="1:8" x14ac:dyDescent="0.25">
      <c r="A532" s="20" t="str">
        <f>IF(E532&lt;&gt;"",1+MAX($A$8:A531),"")</f>
        <v/>
      </c>
      <c r="B532" s="38"/>
      <c r="C532" s="14"/>
      <c r="D532" s="15"/>
      <c r="E532" s="14"/>
      <c r="F532" s="16"/>
      <c r="G532" s="17"/>
      <c r="H532" s="21"/>
    </row>
    <row r="533" spans="1:8" x14ac:dyDescent="0.25">
      <c r="A533" s="20" t="str">
        <f>IF(E533&lt;&gt;"",1+MAX($A$8:A532),"")</f>
        <v/>
      </c>
      <c r="B533" s="38"/>
      <c r="C533" s="14"/>
      <c r="D533" s="15"/>
      <c r="E533" s="14"/>
      <c r="F533" s="16"/>
      <c r="G533" s="17"/>
      <c r="H533" s="21"/>
    </row>
    <row r="534" spans="1:8" x14ac:dyDescent="0.25">
      <c r="A534" s="20" t="str">
        <f>IF(E534&lt;&gt;"",1+MAX($A$8:A533),"")</f>
        <v/>
      </c>
    </row>
    <row r="535" spans="1:8" x14ac:dyDescent="0.25">
      <c r="A535" s="20" t="str">
        <f>IF(E535&lt;&gt;"",1+MAX($A$8:A534),"")</f>
        <v/>
      </c>
    </row>
    <row r="536" spans="1:8" x14ac:dyDescent="0.25">
      <c r="A536" s="20" t="str">
        <f>IF(E536&lt;&gt;"",1+MAX($A$8:A535),"")</f>
        <v/>
      </c>
    </row>
    <row r="537" spans="1:8" x14ac:dyDescent="0.25">
      <c r="A537" s="20" t="str">
        <f>IF(E537&lt;&gt;"",1+MAX($A$8:A536),"")</f>
        <v/>
      </c>
    </row>
    <row r="538" spans="1:8" x14ac:dyDescent="0.25">
      <c r="A538" s="20" t="str">
        <f>IF(E538&lt;&gt;"",1+MAX($A$8:A537),"")</f>
        <v/>
      </c>
    </row>
    <row r="539" spans="1:8" x14ac:dyDescent="0.25">
      <c r="A539" s="20" t="str">
        <f>IF(E539&lt;&gt;"",1+MAX($A$8:A538),"")</f>
        <v/>
      </c>
    </row>
    <row r="540" spans="1:8" x14ac:dyDescent="0.25">
      <c r="A540" s="20" t="str">
        <f>IF(E540&lt;&gt;"",1+MAX($A$8:A539),"")</f>
        <v/>
      </c>
    </row>
    <row r="541" spans="1:8" x14ac:dyDescent="0.25">
      <c r="A541" s="20" t="str">
        <f>IF(E541&lt;&gt;"",1+MAX($A$8:A540),"")</f>
        <v/>
      </c>
    </row>
    <row r="542" spans="1:8" x14ac:dyDescent="0.25">
      <c r="A542" s="20" t="str">
        <f>IF(E542&lt;&gt;"",1+MAX($A$8:A541),"")</f>
        <v/>
      </c>
    </row>
    <row r="543" spans="1:8" x14ac:dyDescent="0.25">
      <c r="A543" s="20" t="str">
        <f>IF(E543&lt;&gt;"",1+MAX($A$8:A542),"")</f>
        <v/>
      </c>
    </row>
    <row r="544" spans="1:8" x14ac:dyDescent="0.25">
      <c r="A544" s="20" t="str">
        <f>IF(E544&lt;&gt;"",1+MAX($A$8:A543),"")</f>
        <v/>
      </c>
    </row>
    <row r="545" spans="1:1" x14ac:dyDescent="0.25">
      <c r="A545" s="20" t="str">
        <f>IF(E545&lt;&gt;"",1+MAX($A$8:A544),"")</f>
        <v/>
      </c>
    </row>
    <row r="546" spans="1:1" x14ac:dyDescent="0.25">
      <c r="A546" s="20" t="str">
        <f>IF(E546&lt;&gt;"",1+MAX($A$8:A545),"")</f>
        <v/>
      </c>
    </row>
    <row r="547" spans="1:1" x14ac:dyDescent="0.25">
      <c r="A547" s="20" t="str">
        <f>IF(E547&lt;&gt;"",1+MAX($A$8:A546),"")</f>
        <v/>
      </c>
    </row>
    <row r="548" spans="1:1" x14ac:dyDescent="0.25">
      <c r="A548" s="20" t="str">
        <f>IF(E548&lt;&gt;"",1+MAX($A$8:A547),"")</f>
        <v/>
      </c>
    </row>
    <row r="549" spans="1:1" x14ac:dyDescent="0.25">
      <c r="A549" s="20" t="str">
        <f>IF(E549&lt;&gt;"",1+MAX($A$8:A548),"")</f>
        <v/>
      </c>
    </row>
    <row r="550" spans="1:1" x14ac:dyDescent="0.25">
      <c r="A550" s="20" t="str">
        <f>IF(E550&lt;&gt;"",1+MAX($A$8:A549),"")</f>
        <v/>
      </c>
    </row>
    <row r="551" spans="1:1" x14ac:dyDescent="0.25">
      <c r="A551" s="20" t="str">
        <f>IF(E551&lt;&gt;"",1+MAX($A$8:A550),"")</f>
        <v/>
      </c>
    </row>
    <row r="552" spans="1:1" x14ac:dyDescent="0.25">
      <c r="A552" s="20" t="str">
        <f>IF(E552&lt;&gt;"",1+MAX($A$8:A551),"")</f>
        <v/>
      </c>
    </row>
    <row r="553" spans="1:1" x14ac:dyDescent="0.25">
      <c r="A553" s="20" t="str">
        <f>IF(E553&lt;&gt;"",1+MAX($A$8:A552),"")</f>
        <v/>
      </c>
    </row>
    <row r="554" spans="1:1" x14ac:dyDescent="0.25">
      <c r="A554" s="20" t="str">
        <f>IF(E554&lt;&gt;"",1+MAX($A$8:A553),"")</f>
        <v/>
      </c>
    </row>
    <row r="555" spans="1:1" x14ac:dyDescent="0.25">
      <c r="A555" s="20" t="str">
        <f>IF(E555&lt;&gt;"",1+MAX($A$8:A554),"")</f>
        <v/>
      </c>
    </row>
    <row r="556" spans="1:1" x14ac:dyDescent="0.25">
      <c r="A556" s="20" t="str">
        <f>IF(E556&lt;&gt;"",1+MAX($A$8:A555),"")</f>
        <v/>
      </c>
    </row>
    <row r="557" spans="1:1" x14ac:dyDescent="0.25">
      <c r="A557" s="20" t="str">
        <f>IF(E557&lt;&gt;"",1+MAX($A$8:A556),"")</f>
        <v/>
      </c>
    </row>
    <row r="558" spans="1:1" x14ac:dyDescent="0.25">
      <c r="A558" s="20" t="str">
        <f>IF(E558&lt;&gt;"",1+MAX($A$8:A557),"")</f>
        <v/>
      </c>
    </row>
    <row r="559" spans="1:1" x14ac:dyDescent="0.25">
      <c r="A559" s="20" t="str">
        <f>IF(E559&lt;&gt;"",1+MAX($A$8:A558),"")</f>
        <v/>
      </c>
    </row>
    <row r="560" spans="1:1" x14ac:dyDescent="0.25">
      <c r="A560" s="20" t="str">
        <f>IF(E560&lt;&gt;"",1+MAX($A$8:A559),"")</f>
        <v/>
      </c>
    </row>
    <row r="561" spans="1:1" x14ac:dyDescent="0.25">
      <c r="A561" s="20" t="str">
        <f>IF(E561&lt;&gt;"",1+MAX($A$8:A560),"")</f>
        <v/>
      </c>
    </row>
    <row r="562" spans="1:1" x14ac:dyDescent="0.25">
      <c r="A562" s="20" t="str">
        <f>IF(E562&lt;&gt;"",1+MAX($A$8:A561),"")</f>
        <v/>
      </c>
    </row>
    <row r="563" spans="1:1" x14ac:dyDescent="0.25">
      <c r="A563" s="20" t="str">
        <f>IF(E563&lt;&gt;"",1+MAX($A$8:A562),"")</f>
        <v/>
      </c>
    </row>
    <row r="564" spans="1:1" x14ac:dyDescent="0.25">
      <c r="A564" s="20" t="str">
        <f>IF(E564&lt;&gt;"",1+MAX($A$8:A563),"")</f>
        <v/>
      </c>
    </row>
    <row r="565" spans="1:1" x14ac:dyDescent="0.25">
      <c r="A565" s="20" t="str">
        <f>IF(E565&lt;&gt;"",1+MAX($A$8:A564),"")</f>
        <v/>
      </c>
    </row>
    <row r="566" spans="1:1" x14ac:dyDescent="0.25">
      <c r="A566" s="20" t="str">
        <f>IF(E566&lt;&gt;"",1+MAX($A$8:A565),"")</f>
        <v/>
      </c>
    </row>
    <row r="567" spans="1:1" x14ac:dyDescent="0.25">
      <c r="A567" s="20" t="str">
        <f>IF(E567&lt;&gt;"",1+MAX($A$8:A566),"")</f>
        <v/>
      </c>
    </row>
    <row r="568" spans="1:1" x14ac:dyDescent="0.25">
      <c r="A568" s="20" t="str">
        <f>IF(E568&lt;&gt;"",1+MAX($A$8:A567),"")</f>
        <v/>
      </c>
    </row>
    <row r="569" spans="1:1" x14ac:dyDescent="0.25">
      <c r="A569" s="20" t="str">
        <f>IF(E569&lt;&gt;"",1+MAX($A$8:A568),"")</f>
        <v/>
      </c>
    </row>
    <row r="570" spans="1:1" x14ac:dyDescent="0.25">
      <c r="A570" s="20" t="str">
        <f>IF(E570&lt;&gt;"",1+MAX($A$8:A569),"")</f>
        <v/>
      </c>
    </row>
    <row r="571" spans="1:1" x14ac:dyDescent="0.25">
      <c r="A571" s="20" t="str">
        <f>IF(E571&lt;&gt;"",1+MAX($A$8:A570),"")</f>
        <v/>
      </c>
    </row>
    <row r="572" spans="1:1" x14ac:dyDescent="0.25">
      <c r="A572" s="20" t="str">
        <f>IF(E572&lt;&gt;"",1+MAX($A$8:A571),"")</f>
        <v/>
      </c>
    </row>
    <row r="573" spans="1:1" x14ac:dyDescent="0.25">
      <c r="A573" s="20" t="str">
        <f>IF(E573&lt;&gt;"",1+MAX($A$8:A572),"")</f>
        <v/>
      </c>
    </row>
    <row r="574" spans="1:1" x14ac:dyDescent="0.25">
      <c r="A574" s="20" t="str">
        <f>IF(E574&lt;&gt;"",1+MAX($A$8:A573),"")</f>
        <v/>
      </c>
    </row>
    <row r="575" spans="1:1" x14ac:dyDescent="0.25">
      <c r="A575" s="20" t="str">
        <f>IF(E575&lt;&gt;"",1+MAX($A$8:A574),"")</f>
        <v/>
      </c>
    </row>
    <row r="576" spans="1:1" x14ac:dyDescent="0.25">
      <c r="A576" s="20" t="str">
        <f>IF(E576&lt;&gt;"",1+MAX($A$8:A575),"")</f>
        <v/>
      </c>
    </row>
    <row r="577" spans="1:1" x14ac:dyDescent="0.25">
      <c r="A577" s="20" t="str">
        <f>IF(E577&lt;&gt;"",1+MAX($A$8:A576),"")</f>
        <v/>
      </c>
    </row>
    <row r="578" spans="1:1" x14ac:dyDescent="0.25">
      <c r="A578" s="20" t="str">
        <f>IF(E578&lt;&gt;"",1+MAX($A$8:A577),"")</f>
        <v/>
      </c>
    </row>
    <row r="579" spans="1:1" x14ac:dyDescent="0.25">
      <c r="A579" s="20" t="str">
        <f>IF(E579&lt;&gt;"",1+MAX($A$8:A578),"")</f>
        <v/>
      </c>
    </row>
    <row r="580" spans="1:1" x14ac:dyDescent="0.25">
      <c r="A580" s="20" t="str">
        <f>IF(E580&lt;&gt;"",1+MAX($A$8:A579),"")</f>
        <v/>
      </c>
    </row>
    <row r="581" spans="1:1" x14ac:dyDescent="0.25">
      <c r="A581" s="20" t="str">
        <f>IF(E581&lt;&gt;"",1+MAX($A$8:A580),"")</f>
        <v/>
      </c>
    </row>
    <row r="582" spans="1:1" x14ac:dyDescent="0.25">
      <c r="A582" s="20" t="str">
        <f>IF(E582&lt;&gt;"",1+MAX($A$8:A581),"")</f>
        <v/>
      </c>
    </row>
    <row r="583" spans="1:1" x14ac:dyDescent="0.25">
      <c r="A583" s="20" t="str">
        <f>IF(E583&lt;&gt;"",1+MAX($A$8:A582),"")</f>
        <v/>
      </c>
    </row>
    <row r="584" spans="1:1" x14ac:dyDescent="0.25">
      <c r="A584" s="20" t="str">
        <f>IF(E584&lt;&gt;"",1+MAX($A$8:A583),"")</f>
        <v/>
      </c>
    </row>
    <row r="585" spans="1:1" x14ac:dyDescent="0.25">
      <c r="A585" s="20" t="str">
        <f>IF(E585&lt;&gt;"",1+MAX($A$8:A584),"")</f>
        <v/>
      </c>
    </row>
    <row r="586" spans="1:1" x14ac:dyDescent="0.25">
      <c r="A586" s="20" t="str">
        <f>IF(E586&lt;&gt;"",1+MAX($A$8:A585),"")</f>
        <v/>
      </c>
    </row>
    <row r="587" spans="1:1" x14ac:dyDescent="0.25">
      <c r="A587" s="20" t="str">
        <f>IF(E587&lt;&gt;"",1+MAX($A$8:A586),"")</f>
        <v/>
      </c>
    </row>
    <row r="588" spans="1:1" x14ac:dyDescent="0.25">
      <c r="A588" s="20" t="str">
        <f>IF(E588&lt;&gt;"",1+MAX($A$8:A587),"")</f>
        <v/>
      </c>
    </row>
    <row r="589" spans="1:1" x14ac:dyDescent="0.25">
      <c r="A589" s="20" t="str">
        <f>IF(E589&lt;&gt;"",1+MAX($A$8:A588),"")</f>
        <v/>
      </c>
    </row>
    <row r="590" spans="1:1" x14ac:dyDescent="0.25">
      <c r="A590" s="20" t="str">
        <f>IF(E590&lt;&gt;"",1+MAX($A$8:A589),"")</f>
        <v/>
      </c>
    </row>
    <row r="591" spans="1:1" x14ac:dyDescent="0.25">
      <c r="A591" s="20" t="str">
        <f>IF(E591&lt;&gt;"",1+MAX($A$8:A590),"")</f>
        <v/>
      </c>
    </row>
    <row r="592" spans="1:1" x14ac:dyDescent="0.25">
      <c r="A592" s="20" t="str">
        <f>IF(E592&lt;&gt;"",1+MAX($A$8:A591),"")</f>
        <v/>
      </c>
    </row>
    <row r="593" spans="1:1" x14ac:dyDescent="0.25">
      <c r="A593" s="20" t="str">
        <f>IF(E593&lt;&gt;"",1+MAX($A$8:A592),"")</f>
        <v/>
      </c>
    </row>
    <row r="594" spans="1:1" x14ac:dyDescent="0.25">
      <c r="A594" s="20" t="str">
        <f>IF(E594&lt;&gt;"",1+MAX($A$8:A593),"")</f>
        <v/>
      </c>
    </row>
    <row r="595" spans="1:1" x14ac:dyDescent="0.25">
      <c r="A595" s="20" t="str">
        <f>IF(E595&lt;&gt;"",1+MAX($A$8:A594),"")</f>
        <v/>
      </c>
    </row>
    <row r="596" spans="1:1" x14ac:dyDescent="0.25">
      <c r="A596" s="20" t="str">
        <f>IF(E596&lt;&gt;"",1+MAX($A$8:A595),"")</f>
        <v/>
      </c>
    </row>
    <row r="597" spans="1:1" x14ac:dyDescent="0.25">
      <c r="A597" s="20" t="str">
        <f>IF(E597&lt;&gt;"",1+MAX($A$8:A596),"")</f>
        <v/>
      </c>
    </row>
    <row r="598" spans="1:1" x14ac:dyDescent="0.25">
      <c r="A598" s="20" t="str">
        <f>IF(E598&lt;&gt;"",1+MAX($A$8:A597),"")</f>
        <v/>
      </c>
    </row>
    <row r="599" spans="1:1" x14ac:dyDescent="0.25">
      <c r="A599" s="20" t="str">
        <f>IF(E599&lt;&gt;"",1+MAX($A$8:A598),"")</f>
        <v/>
      </c>
    </row>
    <row r="600" spans="1:1" x14ac:dyDescent="0.25">
      <c r="A600" s="20" t="str">
        <f>IF(E600&lt;&gt;"",1+MAX($A$8:A599),"")</f>
        <v/>
      </c>
    </row>
    <row r="601" spans="1:1" x14ac:dyDescent="0.25">
      <c r="A601" s="20" t="str">
        <f>IF(E601&lt;&gt;"",1+MAX($A$8:A600),"")</f>
        <v/>
      </c>
    </row>
    <row r="602" spans="1:1" x14ac:dyDescent="0.25">
      <c r="A602" s="20" t="str">
        <f>IF(E602&lt;&gt;"",1+MAX($A$8:A601),"")</f>
        <v/>
      </c>
    </row>
    <row r="603" spans="1:1" x14ac:dyDescent="0.25">
      <c r="A603" s="20" t="str">
        <f>IF(E603&lt;&gt;"",1+MAX($A$8:A602),"")</f>
        <v/>
      </c>
    </row>
    <row r="604" spans="1:1" x14ac:dyDescent="0.25">
      <c r="A604" s="20" t="str">
        <f>IF(E604&lt;&gt;"",1+MAX($A$8:A603),"")</f>
        <v/>
      </c>
    </row>
    <row r="605" spans="1:1" x14ac:dyDescent="0.25">
      <c r="A605" s="20" t="str">
        <f>IF(E605&lt;&gt;"",1+MAX($A$8:A604),"")</f>
        <v/>
      </c>
    </row>
    <row r="606" spans="1:1" x14ac:dyDescent="0.25">
      <c r="A606" s="20" t="str">
        <f>IF(E606&lt;&gt;"",1+MAX($A$8:A605),"")</f>
        <v/>
      </c>
    </row>
    <row r="607" spans="1:1" x14ac:dyDescent="0.25">
      <c r="A607" s="20" t="str">
        <f>IF(E607&lt;&gt;"",1+MAX($A$8:A606),"")</f>
        <v/>
      </c>
    </row>
    <row r="608" spans="1:1" x14ac:dyDescent="0.25">
      <c r="A608" s="20" t="str">
        <f>IF(E608&lt;&gt;"",1+MAX($A$8:A607),"")</f>
        <v/>
      </c>
    </row>
    <row r="609" spans="1:1" x14ac:dyDescent="0.25">
      <c r="A609" s="20" t="str">
        <f>IF(E609&lt;&gt;"",1+MAX($A$8:A608),"")</f>
        <v/>
      </c>
    </row>
    <row r="610" spans="1:1" x14ac:dyDescent="0.25">
      <c r="A610" s="20" t="str">
        <f>IF(E610&lt;&gt;"",1+MAX($A$8:A609),"")</f>
        <v/>
      </c>
    </row>
    <row r="611" spans="1:1" x14ac:dyDescent="0.25">
      <c r="A611" s="20" t="str">
        <f>IF(E611&lt;&gt;"",1+MAX($A$8:A610),"")</f>
        <v/>
      </c>
    </row>
    <row r="612" spans="1:1" x14ac:dyDescent="0.25">
      <c r="A612" s="20" t="str">
        <f>IF(E612&lt;&gt;"",1+MAX($A$8:A611),"")</f>
        <v/>
      </c>
    </row>
    <row r="613" spans="1:1" x14ac:dyDescent="0.25">
      <c r="A613" s="20" t="str">
        <f>IF(E613&lt;&gt;"",1+MAX($A$8:A612),"")</f>
        <v/>
      </c>
    </row>
    <row r="614" spans="1:1" x14ac:dyDescent="0.25">
      <c r="A614" s="20" t="str">
        <f>IF(E614&lt;&gt;"",1+MAX($A$8:A613),"")</f>
        <v/>
      </c>
    </row>
    <row r="615" spans="1:1" x14ac:dyDescent="0.25">
      <c r="A615" s="20" t="str">
        <f>IF(E615&lt;&gt;"",1+MAX($A$8:A614),"")</f>
        <v/>
      </c>
    </row>
    <row r="616" spans="1:1" x14ac:dyDescent="0.25">
      <c r="A616" s="20" t="str">
        <f>IF(E616&lt;&gt;"",1+MAX($A$8:A615),"")</f>
        <v/>
      </c>
    </row>
    <row r="617" spans="1:1" x14ac:dyDescent="0.25">
      <c r="A617" s="20" t="str">
        <f>IF(E617&lt;&gt;"",1+MAX($A$8:A616),"")</f>
        <v/>
      </c>
    </row>
    <row r="618" spans="1:1" x14ac:dyDescent="0.25">
      <c r="A618" s="20" t="str">
        <f>IF(E618&lt;&gt;"",1+MAX($A$8:A617),"")</f>
        <v/>
      </c>
    </row>
    <row r="619" spans="1:1" x14ac:dyDescent="0.25">
      <c r="A619" s="20" t="str">
        <f>IF(E619&lt;&gt;"",1+MAX($A$8:A618),"")</f>
        <v/>
      </c>
    </row>
    <row r="620" spans="1:1" x14ac:dyDescent="0.25">
      <c r="A620" s="20" t="str">
        <f>IF(E620&lt;&gt;"",1+MAX($A$8:A619),"")</f>
        <v/>
      </c>
    </row>
    <row r="621" spans="1:1" x14ac:dyDescent="0.25">
      <c r="A621" s="20" t="str">
        <f>IF(E621&lt;&gt;"",1+MAX($A$8:A620),"")</f>
        <v/>
      </c>
    </row>
    <row r="622" spans="1:1" x14ac:dyDescent="0.25">
      <c r="A622" s="20" t="str">
        <f>IF(E622&lt;&gt;"",1+MAX($A$8:A621),"")</f>
        <v/>
      </c>
    </row>
    <row r="623" spans="1:1" x14ac:dyDescent="0.25">
      <c r="A623" s="20" t="str">
        <f>IF(E623&lt;&gt;"",1+MAX($A$8:A622),"")</f>
        <v/>
      </c>
    </row>
    <row r="624" spans="1:1" x14ac:dyDescent="0.25">
      <c r="A624" s="20" t="str">
        <f>IF(E624&lt;&gt;"",1+MAX($A$8:A623),"")</f>
        <v/>
      </c>
    </row>
    <row r="625" spans="1:1" x14ac:dyDescent="0.25">
      <c r="A625" s="20" t="str">
        <f>IF(E625&lt;&gt;"",1+MAX($A$8:A624),"")</f>
        <v/>
      </c>
    </row>
    <row r="626" spans="1:1" x14ac:dyDescent="0.25">
      <c r="A626" s="20" t="str">
        <f>IF(E626&lt;&gt;"",1+MAX($A$8:A625),"")</f>
        <v/>
      </c>
    </row>
    <row r="627" spans="1:1" x14ac:dyDescent="0.25">
      <c r="A627" s="20" t="str">
        <f>IF(E627&lt;&gt;"",1+MAX($A$8:A626),"")</f>
        <v/>
      </c>
    </row>
    <row r="628" spans="1:1" x14ac:dyDescent="0.25">
      <c r="A628" s="20" t="str">
        <f>IF(E628&lt;&gt;"",1+MAX($A$8:A627),"")</f>
        <v/>
      </c>
    </row>
    <row r="629" spans="1:1" x14ac:dyDescent="0.25">
      <c r="A629" s="20" t="str">
        <f>IF(E629&lt;&gt;"",1+MAX($A$8:A628),"")</f>
        <v/>
      </c>
    </row>
    <row r="630" spans="1:1" x14ac:dyDescent="0.25">
      <c r="A630" s="20" t="str">
        <f>IF(E630&lt;&gt;"",1+MAX($A$8:A629),"")</f>
        <v/>
      </c>
    </row>
    <row r="631" spans="1:1" x14ac:dyDescent="0.25">
      <c r="A631" s="20" t="str">
        <f>IF(E631&lt;&gt;"",1+MAX($A$8:A630),"")</f>
        <v/>
      </c>
    </row>
    <row r="632" spans="1:1" x14ac:dyDescent="0.25">
      <c r="A632" s="20" t="str">
        <f>IF(E632&lt;&gt;"",1+MAX($A$8:A631),"")</f>
        <v/>
      </c>
    </row>
    <row r="633" spans="1:1" x14ac:dyDescent="0.25">
      <c r="A633" s="20" t="str">
        <f>IF(E633&lt;&gt;"",1+MAX($A$8:A632),"")</f>
        <v/>
      </c>
    </row>
    <row r="634" spans="1:1" x14ac:dyDescent="0.25">
      <c r="A634" s="20" t="str">
        <f>IF(E634&lt;&gt;"",1+MAX($A$8:A633),"")</f>
        <v/>
      </c>
    </row>
    <row r="635" spans="1:1" x14ac:dyDescent="0.25">
      <c r="A635" s="20" t="str">
        <f>IF(E635&lt;&gt;"",1+MAX($A$8:A634),"")</f>
        <v/>
      </c>
    </row>
    <row r="636" spans="1:1" x14ac:dyDescent="0.25">
      <c r="A636" s="20" t="str">
        <f>IF(E636&lt;&gt;"",1+MAX($A$8:A635),"")</f>
        <v/>
      </c>
    </row>
    <row r="637" spans="1:1" x14ac:dyDescent="0.25">
      <c r="A637" s="20" t="str">
        <f>IF(E637&lt;&gt;"",1+MAX($A$8:A636),"")</f>
        <v/>
      </c>
    </row>
    <row r="638" spans="1:1" x14ac:dyDescent="0.25">
      <c r="A638" s="20" t="str">
        <f>IF(E638&lt;&gt;"",1+MAX($A$8:A637),"")</f>
        <v/>
      </c>
    </row>
    <row r="639" spans="1:1" x14ac:dyDescent="0.25">
      <c r="A639" s="20" t="str">
        <f>IF(E639&lt;&gt;"",1+MAX($A$8:A638),"")</f>
        <v/>
      </c>
    </row>
    <row r="640" spans="1:1" x14ac:dyDescent="0.25">
      <c r="A640" s="20" t="str">
        <f>IF(E640&lt;&gt;"",1+MAX($A$8:A639),"")</f>
        <v/>
      </c>
    </row>
    <row r="641" spans="1:1" x14ac:dyDescent="0.25">
      <c r="A641" s="20" t="str">
        <f>IF(E641&lt;&gt;"",1+MAX($A$8:A640),"")</f>
        <v/>
      </c>
    </row>
    <row r="642" spans="1:1" x14ac:dyDescent="0.25">
      <c r="A642" s="20" t="str">
        <f>IF(E642&lt;&gt;"",1+MAX($A$8:A641),"")</f>
        <v/>
      </c>
    </row>
    <row r="643" spans="1:1" x14ac:dyDescent="0.25">
      <c r="A643" s="20" t="str">
        <f>IF(E643&lt;&gt;"",1+MAX($A$8:A642),"")</f>
        <v/>
      </c>
    </row>
    <row r="644" spans="1:1" x14ac:dyDescent="0.25">
      <c r="A644" s="20" t="str">
        <f>IF(E644&lt;&gt;"",1+MAX($A$8:A643),"")</f>
        <v/>
      </c>
    </row>
    <row r="645" spans="1:1" x14ac:dyDescent="0.25">
      <c r="A645" s="20" t="str">
        <f>IF(E645&lt;&gt;"",1+MAX($A$8:A644),"")</f>
        <v/>
      </c>
    </row>
    <row r="646" spans="1:1" x14ac:dyDescent="0.25">
      <c r="A646" s="20" t="str">
        <f>IF(E646&lt;&gt;"",1+MAX($A$8:A645),"")</f>
        <v/>
      </c>
    </row>
    <row r="647" spans="1:1" x14ac:dyDescent="0.25">
      <c r="A647" s="20" t="str">
        <f>IF(E647&lt;&gt;"",1+MAX($A$8:A646),"")</f>
        <v/>
      </c>
    </row>
    <row r="648" spans="1:1" x14ac:dyDescent="0.25">
      <c r="A648" s="20" t="str">
        <f>IF(E648&lt;&gt;"",1+MAX($A$8:A647),"")</f>
        <v/>
      </c>
    </row>
    <row r="649" spans="1:1" x14ac:dyDescent="0.25">
      <c r="A649" s="20" t="str">
        <f>IF(E649&lt;&gt;"",1+MAX($A$8:A648),"")</f>
        <v/>
      </c>
    </row>
    <row r="650" spans="1:1" x14ac:dyDescent="0.25">
      <c r="A650" s="20" t="str">
        <f>IF(E650&lt;&gt;"",1+MAX($A$8:A649),"")</f>
        <v/>
      </c>
    </row>
    <row r="651" spans="1:1" x14ac:dyDescent="0.25">
      <c r="A651" s="20" t="str">
        <f>IF(E651&lt;&gt;"",1+MAX($A$8:A650),"")</f>
        <v/>
      </c>
    </row>
    <row r="652" spans="1:1" x14ac:dyDescent="0.25">
      <c r="A652" s="20" t="str">
        <f>IF(E652&lt;&gt;"",1+MAX($A$8:A651),"")</f>
        <v/>
      </c>
    </row>
    <row r="653" spans="1:1" x14ac:dyDescent="0.25">
      <c r="A653" s="20" t="str">
        <f>IF(E653&lt;&gt;"",1+MAX($A$8:A652),"")</f>
        <v/>
      </c>
    </row>
    <row r="654" spans="1:1" x14ac:dyDescent="0.25">
      <c r="A654" s="20" t="str">
        <f>IF(E654&lt;&gt;"",1+MAX($A$8:A653),"")</f>
        <v/>
      </c>
    </row>
    <row r="655" spans="1:1" x14ac:dyDescent="0.25">
      <c r="A655" s="20" t="str">
        <f>IF(E655&lt;&gt;"",1+MAX($A$8:A654),"")</f>
        <v/>
      </c>
    </row>
    <row r="656" spans="1:1" x14ac:dyDescent="0.25">
      <c r="A656" s="20" t="str">
        <f>IF(E656&lt;&gt;"",1+MAX($A$8:A655),"")</f>
        <v/>
      </c>
    </row>
  </sheetData>
  <mergeCells count="2">
    <mergeCell ref="A8:I8"/>
    <mergeCell ref="A1:J1"/>
  </mergeCells>
  <hyperlinks>
    <hyperlink ref="B5" r:id="rId1" display="d.pistorius@rhillconstructionllc.com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61"/>
  <sheetViews>
    <sheetView topLeftCell="A124" zoomScale="85" zoomScaleNormal="85" workbookViewId="0">
      <selection activeCell="A161" sqref="A161"/>
    </sheetView>
  </sheetViews>
  <sheetFormatPr defaultRowHeight="15" x14ac:dyDescent="0.25"/>
  <cols>
    <col min="1" max="1" width="5.7109375" customWidth="1"/>
    <col min="2" max="2" width="13" customWidth="1"/>
    <col min="3" max="3" width="48.85546875" customWidth="1"/>
    <col min="4" max="4" width="10.42578125" style="14" customWidth="1"/>
    <col min="5" max="5" width="11" style="42" customWidth="1"/>
    <col min="6" max="6" width="12" style="14" customWidth="1"/>
    <col min="7" max="7" width="13.85546875" style="79" customWidth="1"/>
    <col min="8" max="8" width="11.85546875" bestFit="1" customWidth="1"/>
    <col min="9" max="9" width="13.5703125" customWidth="1"/>
    <col min="10" max="10" width="14.140625" customWidth="1"/>
    <col min="11" max="11" width="9.5703125" bestFit="1" customWidth="1"/>
  </cols>
  <sheetData>
    <row r="1" spans="1:11" ht="32.25" customHeight="1" x14ac:dyDescent="0.35">
      <c r="A1" s="89" t="s">
        <v>112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x14ac:dyDescent="0.25">
      <c r="A2" s="71" t="str">
        <f>IF(F2&lt;&gt;"",1+MAX(#REF!),"")</f>
        <v/>
      </c>
      <c r="B2" s="72"/>
      <c r="C2" s="40"/>
      <c r="H2" s="44"/>
      <c r="I2" s="45"/>
      <c r="J2" s="73"/>
    </row>
    <row r="3" spans="1:11" x14ac:dyDescent="0.25">
      <c r="A3" s="71"/>
      <c r="B3" s="72"/>
      <c r="C3" s="74" t="s">
        <v>97</v>
      </c>
      <c r="H3" s="44"/>
      <c r="I3" s="45"/>
      <c r="J3" s="73"/>
    </row>
    <row r="4" spans="1:11" x14ac:dyDescent="0.25">
      <c r="A4" s="71">
        <f>IF(F4&lt;&gt;"",1+MAX($A$2:A3),"")</f>
        <v>1</v>
      </c>
      <c r="B4" s="72"/>
      <c r="C4" s="47" t="s">
        <v>98</v>
      </c>
      <c r="D4" s="14">
        <v>23</v>
      </c>
      <c r="E4" s="42">
        <v>0</v>
      </c>
      <c r="F4" s="14">
        <f t="shared" ref="F4:F7" si="0">D4*(1+E4)</f>
        <v>23</v>
      </c>
      <c r="G4" s="79" t="s">
        <v>20</v>
      </c>
      <c r="H4" s="44"/>
      <c r="I4" s="45">
        <f t="shared" ref="I4:I7" si="1">H4*F4</f>
        <v>0</v>
      </c>
      <c r="J4" s="77"/>
      <c r="K4" s="78"/>
    </row>
    <row r="5" spans="1:11" x14ac:dyDescent="0.25">
      <c r="A5" s="71">
        <f>IF(F5&lt;&gt;"",1+MAX($A$2:A4),"")</f>
        <v>2</v>
      </c>
      <c r="B5" s="72"/>
      <c r="C5" s="47" t="s">
        <v>28</v>
      </c>
      <c r="D5" s="14">
        <v>561</v>
      </c>
      <c r="E5" s="42">
        <v>0</v>
      </c>
      <c r="F5" s="14">
        <f t="shared" si="0"/>
        <v>561</v>
      </c>
      <c r="G5" s="79" t="s">
        <v>18</v>
      </c>
      <c r="H5" s="44"/>
      <c r="I5" s="45">
        <f t="shared" si="1"/>
        <v>0</v>
      </c>
      <c r="J5" s="73"/>
    </row>
    <row r="6" spans="1:11" x14ac:dyDescent="0.25">
      <c r="A6" s="71">
        <f>IF(F6&lt;&gt;"",1+MAX($A$2:A5),"")</f>
        <v>3</v>
      </c>
      <c r="B6" s="72"/>
      <c r="C6" s="47" t="s">
        <v>29</v>
      </c>
      <c r="D6" s="14">
        <v>300</v>
      </c>
      <c r="E6" s="42">
        <v>0</v>
      </c>
      <c r="F6" s="14">
        <f t="shared" si="0"/>
        <v>300</v>
      </c>
      <c r="G6" s="79" t="s">
        <v>18</v>
      </c>
      <c r="H6" s="44"/>
      <c r="I6" s="45">
        <f t="shared" si="1"/>
        <v>0</v>
      </c>
      <c r="J6" s="73"/>
    </row>
    <row r="7" spans="1:11" x14ac:dyDescent="0.25">
      <c r="A7" s="71">
        <f>IF(F7&lt;&gt;"",1+MAX($A$2:A6),"")</f>
        <v>4</v>
      </c>
      <c r="B7" s="72"/>
      <c r="C7" s="47" t="s">
        <v>30</v>
      </c>
      <c r="D7" s="14">
        <v>60</v>
      </c>
      <c r="E7" s="42">
        <v>0</v>
      </c>
      <c r="F7" s="14">
        <f t="shared" si="0"/>
        <v>60</v>
      </c>
      <c r="G7" s="79" t="s">
        <v>19</v>
      </c>
      <c r="H7" s="44"/>
      <c r="I7" s="45">
        <f t="shared" si="1"/>
        <v>0</v>
      </c>
      <c r="J7" s="73"/>
    </row>
    <row r="8" spans="1:11" x14ac:dyDescent="0.25">
      <c r="A8" s="71">
        <f>IF(F8&lt;&gt;"",1+MAX($A$2:A7),"")</f>
        <v>5</v>
      </c>
      <c r="B8" s="72"/>
      <c r="C8" s="47" t="s">
        <v>31</v>
      </c>
      <c r="D8" s="14">
        <v>26</v>
      </c>
      <c r="E8" s="42">
        <v>0</v>
      </c>
      <c r="F8" s="14">
        <f>D8*(1+E8)</f>
        <v>26</v>
      </c>
      <c r="G8" s="79" t="s">
        <v>19</v>
      </c>
      <c r="H8" s="44"/>
      <c r="I8" s="45">
        <f>H8*F8</f>
        <v>0</v>
      </c>
      <c r="J8" s="73"/>
    </row>
    <row r="9" spans="1:11" x14ac:dyDescent="0.25">
      <c r="A9" s="71">
        <f>IF(F9&lt;&gt;"",1+MAX($A$2:A8),"")</f>
        <v>6</v>
      </c>
      <c r="B9" s="72"/>
      <c r="C9" s="47" t="s">
        <v>33</v>
      </c>
      <c r="D9" s="14">
        <v>78</v>
      </c>
      <c r="E9" s="42">
        <v>0</v>
      </c>
      <c r="F9" s="14">
        <f t="shared" ref="F9:F11" si="2">D9*(1+E9)</f>
        <v>78</v>
      </c>
      <c r="G9" s="79" t="s">
        <v>19</v>
      </c>
      <c r="H9" s="44"/>
      <c r="I9" s="45">
        <f t="shared" ref="I9:I11" si="3">H9*F9</f>
        <v>0</v>
      </c>
      <c r="J9" s="73"/>
    </row>
    <row r="10" spans="1:11" x14ac:dyDescent="0.25">
      <c r="A10" s="71">
        <f>IF(F10&lt;&gt;"",1+MAX($A$2:A9),"")</f>
        <v>7</v>
      </c>
      <c r="B10" s="72"/>
      <c r="C10" s="47" t="s">
        <v>38</v>
      </c>
      <c r="D10" s="14">
        <v>226</v>
      </c>
      <c r="E10" s="42">
        <v>0</v>
      </c>
      <c r="F10" s="14">
        <f t="shared" si="2"/>
        <v>226</v>
      </c>
      <c r="G10" s="79" t="s">
        <v>19</v>
      </c>
      <c r="H10" s="44"/>
      <c r="I10" s="45">
        <f t="shared" si="3"/>
        <v>0</v>
      </c>
      <c r="J10" s="73"/>
    </row>
    <row r="11" spans="1:11" x14ac:dyDescent="0.25">
      <c r="A11" s="71">
        <f>IF(F11&lt;&gt;"",1+MAX($A$2:A10),"")</f>
        <v>8</v>
      </c>
      <c r="B11" s="72"/>
      <c r="C11" s="47" t="s">
        <v>36</v>
      </c>
      <c r="D11" s="14">
        <v>99</v>
      </c>
      <c r="E11" s="42">
        <v>0</v>
      </c>
      <c r="F11" s="14">
        <f t="shared" si="2"/>
        <v>99</v>
      </c>
      <c r="G11" s="79" t="s">
        <v>19</v>
      </c>
      <c r="H11" s="44"/>
      <c r="I11" s="45">
        <f t="shared" si="3"/>
        <v>0</v>
      </c>
      <c r="J11" s="73"/>
    </row>
    <row r="12" spans="1:11" x14ac:dyDescent="0.25">
      <c r="A12" s="71" t="str">
        <f>IF(F12&lt;&gt;"",1+MAX($A$2:A11),"")</f>
        <v/>
      </c>
      <c r="B12" s="72"/>
      <c r="C12" s="40" t="s">
        <v>21</v>
      </c>
      <c r="H12" s="44"/>
      <c r="I12" s="45"/>
      <c r="J12" s="73"/>
    </row>
    <row r="13" spans="1:11" x14ac:dyDescent="0.25">
      <c r="A13" s="71" t="str">
        <f>IF(F13&lt;&gt;"",1+MAX($A$2:A12),"")</f>
        <v/>
      </c>
      <c r="B13" s="72"/>
      <c r="C13" s="74" t="s">
        <v>39</v>
      </c>
      <c r="H13" s="44"/>
      <c r="I13" s="45"/>
      <c r="J13" s="73"/>
    </row>
    <row r="14" spans="1:11" x14ac:dyDescent="0.25">
      <c r="A14" s="71">
        <f>IF(F14&lt;&gt;"",1+MAX($A$2:A13),"")</f>
        <v>9</v>
      </c>
      <c r="B14" s="72"/>
      <c r="C14" s="47" t="s">
        <v>98</v>
      </c>
      <c r="D14" s="14">
        <v>27</v>
      </c>
      <c r="E14" s="42">
        <v>0</v>
      </c>
      <c r="F14" s="14">
        <f t="shared" ref="F14" si="4">D14*(1+E14)</f>
        <v>27</v>
      </c>
      <c r="G14" s="79" t="s">
        <v>20</v>
      </c>
      <c r="H14" s="44"/>
      <c r="I14" s="45">
        <f t="shared" ref="I14:I25" si="5">H14*F14</f>
        <v>0</v>
      </c>
      <c r="J14" s="77"/>
      <c r="K14" s="78"/>
    </row>
    <row r="15" spans="1:11" x14ac:dyDescent="0.25">
      <c r="A15" s="71">
        <f>IF(F15&lt;&gt;"",1+MAX($A$2:A14),"")</f>
        <v>10</v>
      </c>
      <c r="B15" s="72"/>
      <c r="C15" s="47" t="s">
        <v>28</v>
      </c>
      <c r="D15" s="14">
        <v>667</v>
      </c>
      <c r="E15" s="42">
        <v>0</v>
      </c>
      <c r="F15" s="14">
        <f t="shared" ref="F15:F25" si="6">D15*(1+E15)</f>
        <v>667</v>
      </c>
      <c r="G15" s="79" t="s">
        <v>18</v>
      </c>
      <c r="H15" s="44"/>
      <c r="I15" s="45">
        <f t="shared" si="5"/>
        <v>0</v>
      </c>
      <c r="J15" s="73"/>
    </row>
    <row r="16" spans="1:11" x14ac:dyDescent="0.25">
      <c r="A16" s="71">
        <f>IF(F16&lt;&gt;"",1+MAX($A$2:A15),"")</f>
        <v>11</v>
      </c>
      <c r="B16" s="72"/>
      <c r="C16" s="47" t="s">
        <v>29</v>
      </c>
      <c r="D16" s="14">
        <v>353</v>
      </c>
      <c r="E16" s="42">
        <v>0</v>
      </c>
      <c r="F16" s="14">
        <f t="shared" si="6"/>
        <v>353</v>
      </c>
      <c r="G16" s="79" t="s">
        <v>18</v>
      </c>
      <c r="H16" s="44"/>
      <c r="I16" s="45">
        <f t="shared" si="5"/>
        <v>0</v>
      </c>
      <c r="J16" s="73"/>
    </row>
    <row r="17" spans="1:11" x14ac:dyDescent="0.25">
      <c r="A17" s="71">
        <f>IF(F17&lt;&gt;"",1+MAX($A$2:A16),"")</f>
        <v>12</v>
      </c>
      <c r="B17" s="72"/>
      <c r="C17" s="47" t="s">
        <v>99</v>
      </c>
      <c r="D17" s="14">
        <v>6</v>
      </c>
      <c r="E17" s="42">
        <v>0</v>
      </c>
      <c r="F17" s="14">
        <f t="shared" si="6"/>
        <v>6</v>
      </c>
      <c r="G17" s="79" t="s">
        <v>20</v>
      </c>
      <c r="H17" s="44"/>
      <c r="I17" s="45">
        <f t="shared" si="5"/>
        <v>0</v>
      </c>
      <c r="J17" s="77"/>
      <c r="K17" s="78"/>
    </row>
    <row r="18" spans="1:11" x14ac:dyDescent="0.25">
      <c r="A18" s="71">
        <f>IF(F18&lt;&gt;"",1+MAX($A$2:A17),"")</f>
        <v>13</v>
      </c>
      <c r="B18" s="72"/>
      <c r="C18" s="47" t="s">
        <v>42</v>
      </c>
      <c r="D18" s="14">
        <v>111</v>
      </c>
      <c r="E18" s="42">
        <v>0</v>
      </c>
      <c r="F18" s="14">
        <f t="shared" si="6"/>
        <v>111</v>
      </c>
      <c r="G18" s="79" t="s">
        <v>18</v>
      </c>
      <c r="H18" s="44"/>
      <c r="I18" s="45">
        <f t="shared" si="5"/>
        <v>0</v>
      </c>
      <c r="J18" s="73"/>
    </row>
    <row r="19" spans="1:11" x14ac:dyDescent="0.25">
      <c r="A19" s="71">
        <f>IF(F19&lt;&gt;"",1+MAX($A$2:A18),"")</f>
        <v>14</v>
      </c>
      <c r="B19" s="72"/>
      <c r="C19" s="47" t="s">
        <v>43</v>
      </c>
      <c r="D19" s="14">
        <v>111</v>
      </c>
      <c r="E19" s="42">
        <v>0</v>
      </c>
      <c r="F19" s="14">
        <f t="shared" si="6"/>
        <v>111</v>
      </c>
      <c r="G19" s="79" t="s">
        <v>18</v>
      </c>
      <c r="H19" s="44"/>
      <c r="I19" s="45">
        <f t="shared" si="5"/>
        <v>0</v>
      </c>
      <c r="J19" s="73"/>
    </row>
    <row r="20" spans="1:11" x14ac:dyDescent="0.25">
      <c r="A20" s="71">
        <f>IF(F20&lt;&gt;"",1+MAX($A$2:A19),"")</f>
        <v>15</v>
      </c>
      <c r="B20" s="72"/>
      <c r="C20" s="47" t="s">
        <v>44</v>
      </c>
      <c r="D20" s="14">
        <v>222</v>
      </c>
      <c r="E20" s="42">
        <v>0</v>
      </c>
      <c r="F20" s="14">
        <f t="shared" si="6"/>
        <v>222</v>
      </c>
      <c r="G20" s="79" t="s">
        <v>18</v>
      </c>
      <c r="H20" s="44"/>
      <c r="I20" s="45">
        <f t="shared" si="5"/>
        <v>0</v>
      </c>
      <c r="J20" s="73"/>
    </row>
    <row r="21" spans="1:11" x14ac:dyDescent="0.25">
      <c r="A21" s="71">
        <f>IF(F21&lt;&gt;"",1+MAX($A$2:A20),"")</f>
        <v>16</v>
      </c>
      <c r="B21" s="72"/>
      <c r="C21" s="47" t="s">
        <v>30</v>
      </c>
      <c r="D21" s="14">
        <v>95</v>
      </c>
      <c r="E21" s="42">
        <v>0</v>
      </c>
      <c r="F21" s="14">
        <f t="shared" si="6"/>
        <v>95</v>
      </c>
      <c r="G21" s="79" t="s">
        <v>19</v>
      </c>
      <c r="H21" s="44"/>
      <c r="I21" s="45">
        <f t="shared" si="5"/>
        <v>0</v>
      </c>
      <c r="J21" s="73"/>
    </row>
    <row r="22" spans="1:11" x14ac:dyDescent="0.25">
      <c r="A22" s="71">
        <f>IF(F22&lt;&gt;"",1+MAX($A$2:A21),"")</f>
        <v>17</v>
      </c>
      <c r="B22" s="72"/>
      <c r="C22" s="47" t="s">
        <v>31</v>
      </c>
      <c r="D22" s="14">
        <v>12</v>
      </c>
      <c r="E22" s="42">
        <v>0</v>
      </c>
      <c r="F22" s="14">
        <f t="shared" si="6"/>
        <v>12</v>
      </c>
      <c r="G22" s="79" t="s">
        <v>19</v>
      </c>
      <c r="H22" s="44"/>
      <c r="I22" s="45">
        <f t="shared" si="5"/>
        <v>0</v>
      </c>
      <c r="J22" s="73"/>
    </row>
    <row r="23" spans="1:11" x14ac:dyDescent="0.25">
      <c r="A23" s="71">
        <f>IF(F23&lt;&gt;"",1+MAX($A$2:A22),"")</f>
        <v>18</v>
      </c>
      <c r="B23" s="72"/>
      <c r="C23" s="47" t="s">
        <v>38</v>
      </c>
      <c r="D23" s="14">
        <v>141</v>
      </c>
      <c r="E23" s="42">
        <v>0</v>
      </c>
      <c r="F23" s="14">
        <f t="shared" si="6"/>
        <v>141</v>
      </c>
      <c r="G23" s="79" t="s">
        <v>19</v>
      </c>
      <c r="H23" s="44"/>
      <c r="I23" s="45">
        <f t="shared" si="5"/>
        <v>0</v>
      </c>
      <c r="J23" s="73"/>
    </row>
    <row r="24" spans="1:11" x14ac:dyDescent="0.25">
      <c r="A24" s="71">
        <f>IF(F24&lt;&gt;"",1+MAX($A$2:A23),"")</f>
        <v>19</v>
      </c>
      <c r="B24" s="72"/>
      <c r="C24" s="47" t="s">
        <v>33</v>
      </c>
      <c r="D24" s="14">
        <v>98</v>
      </c>
      <c r="E24" s="42">
        <v>0</v>
      </c>
      <c r="F24" s="14">
        <f t="shared" si="6"/>
        <v>98</v>
      </c>
      <c r="G24" s="79" t="s">
        <v>19</v>
      </c>
      <c r="H24" s="44"/>
      <c r="I24" s="45">
        <f t="shared" si="5"/>
        <v>0</v>
      </c>
      <c r="J24" s="73"/>
    </row>
    <row r="25" spans="1:11" x14ac:dyDescent="0.25">
      <c r="A25" s="71">
        <f>IF(F25&lt;&gt;"",1+MAX($A$2:A24),"")</f>
        <v>20</v>
      </c>
      <c r="B25" s="72"/>
      <c r="C25" s="47" t="s">
        <v>36</v>
      </c>
      <c r="D25" s="14">
        <v>396</v>
      </c>
      <c r="E25" s="42">
        <v>0</v>
      </c>
      <c r="F25" s="14">
        <f t="shared" si="6"/>
        <v>396</v>
      </c>
      <c r="G25" s="79" t="s">
        <v>19</v>
      </c>
      <c r="H25" s="44"/>
      <c r="I25" s="45">
        <f t="shared" si="5"/>
        <v>0</v>
      </c>
      <c r="J25" s="73"/>
    </row>
    <row r="26" spans="1:11" x14ac:dyDescent="0.25">
      <c r="A26" s="71" t="str">
        <f>IF(F26&lt;&gt;"",1+MAX($A$2:A25),"")</f>
        <v/>
      </c>
      <c r="B26" s="72"/>
      <c r="C26" s="47"/>
      <c r="H26" s="44"/>
      <c r="I26" s="45"/>
      <c r="J26" s="73"/>
    </row>
    <row r="27" spans="1:11" x14ac:dyDescent="0.25">
      <c r="A27" s="71" t="str">
        <f>IF(F27&lt;&gt;"",1+MAX($A$2:A26),"")</f>
        <v/>
      </c>
      <c r="B27" s="72"/>
      <c r="C27" s="46" t="s">
        <v>96</v>
      </c>
      <c r="H27" s="44"/>
      <c r="I27" s="45"/>
      <c r="J27" s="73"/>
    </row>
    <row r="28" spans="1:11" x14ac:dyDescent="0.25">
      <c r="A28" s="71">
        <f>IF(F28&lt;&gt;"",1+MAX($A$2:A27),"")</f>
        <v>21</v>
      </c>
      <c r="B28" s="72"/>
      <c r="C28" s="47" t="s">
        <v>93</v>
      </c>
      <c r="D28" s="14">
        <v>267</v>
      </c>
      <c r="E28" s="42">
        <v>0</v>
      </c>
      <c r="F28" s="14">
        <f t="shared" ref="F28" si="7">D28*(1+E28)</f>
        <v>267</v>
      </c>
      <c r="G28" s="79" t="s">
        <v>18</v>
      </c>
      <c r="H28" s="44"/>
      <c r="I28" s="45">
        <f t="shared" ref="I28" si="8">H28*F28</f>
        <v>0</v>
      </c>
      <c r="J28" s="73"/>
    </row>
    <row r="29" spans="1:11" x14ac:dyDescent="0.25">
      <c r="A29" s="71" t="str">
        <f>IF(F29&lt;&gt;"",1+MAX($A$2:A28),"")</f>
        <v/>
      </c>
      <c r="B29" s="72"/>
      <c r="C29" s="40" t="s">
        <v>21</v>
      </c>
      <c r="H29" s="44"/>
      <c r="I29" s="45"/>
      <c r="J29" s="73"/>
    </row>
    <row r="30" spans="1:11" x14ac:dyDescent="0.25">
      <c r="A30" s="71" t="str">
        <f>IF(F30&lt;&gt;"",1+MAX($A$2:A29),"")</f>
        <v/>
      </c>
      <c r="B30" s="72"/>
      <c r="C30" s="74" t="s">
        <v>48</v>
      </c>
      <c r="H30" s="44"/>
      <c r="I30" s="45"/>
      <c r="J30" s="73"/>
    </row>
    <row r="31" spans="1:11" x14ac:dyDescent="0.25">
      <c r="A31" s="71">
        <f>IF(F31&lt;&gt;"",1+MAX($A$2:A30),"")</f>
        <v>22</v>
      </c>
      <c r="B31" s="72"/>
      <c r="C31" s="47" t="s">
        <v>100</v>
      </c>
      <c r="D31" s="14">
        <v>380</v>
      </c>
      <c r="E31" s="42">
        <v>0</v>
      </c>
      <c r="F31" s="14">
        <f t="shared" ref="F31" si="9">D31*(1+E31)</f>
        <v>380</v>
      </c>
      <c r="G31" s="79" t="s">
        <v>20</v>
      </c>
      <c r="H31" s="44"/>
      <c r="I31" s="45">
        <f>H31*F31</f>
        <v>0</v>
      </c>
      <c r="J31" s="77"/>
      <c r="K31" s="78"/>
    </row>
    <row r="32" spans="1:11" x14ac:dyDescent="0.25">
      <c r="A32" s="71">
        <f>IF(F32&lt;&gt;"",1+MAX($A$2:A31),"")</f>
        <v>23</v>
      </c>
      <c r="B32" s="72"/>
      <c r="C32" s="47" t="s">
        <v>28</v>
      </c>
      <c r="D32" s="14">
        <v>15959</v>
      </c>
      <c r="E32" s="42">
        <v>0</v>
      </c>
      <c r="F32" s="14">
        <f>D32*(1+E32)</f>
        <v>15959</v>
      </c>
      <c r="G32" s="79" t="s">
        <v>18</v>
      </c>
      <c r="H32" s="44"/>
      <c r="I32" s="45">
        <f>H32*F32</f>
        <v>0</v>
      </c>
      <c r="J32" s="73"/>
    </row>
    <row r="33" spans="1:11" x14ac:dyDescent="0.25">
      <c r="A33" s="71">
        <f>IF(F33&lt;&gt;"",1+MAX($A$2:A32),"")</f>
        <v>24</v>
      </c>
      <c r="B33" s="72"/>
      <c r="C33" s="47" t="s">
        <v>45</v>
      </c>
      <c r="D33" s="14">
        <v>774</v>
      </c>
      <c r="E33" s="42">
        <v>0</v>
      </c>
      <c r="F33" s="14">
        <f>D33*(1+E33)</f>
        <v>774</v>
      </c>
      <c r="G33" s="79" t="s">
        <v>19</v>
      </c>
      <c r="H33" s="44"/>
      <c r="I33" s="45">
        <f>H33*F33</f>
        <v>0</v>
      </c>
      <c r="J33" s="73"/>
    </row>
    <row r="34" spans="1:11" x14ac:dyDescent="0.25">
      <c r="A34" s="71">
        <f>IF(F34&lt;&gt;"",1+MAX($A$2:A33),"")</f>
        <v>25</v>
      </c>
      <c r="B34" s="72"/>
      <c r="C34" s="47" t="s">
        <v>50</v>
      </c>
      <c r="D34" s="14">
        <v>8048</v>
      </c>
      <c r="E34" s="42">
        <v>0</v>
      </c>
      <c r="F34" s="14">
        <f>D34*(1+E34)</f>
        <v>8048</v>
      </c>
      <c r="G34" s="79" t="s">
        <v>18</v>
      </c>
      <c r="H34" s="44"/>
      <c r="I34" s="45">
        <f>H34*F34</f>
        <v>0</v>
      </c>
      <c r="J34" s="73"/>
    </row>
    <row r="35" spans="1:11" x14ac:dyDescent="0.25">
      <c r="A35" s="71">
        <f>IF(F35&lt;&gt;"",1+MAX($A$2:A34),"")</f>
        <v>26</v>
      </c>
      <c r="B35" s="72"/>
      <c r="C35" s="47" t="s">
        <v>51</v>
      </c>
      <c r="D35" s="14">
        <v>386</v>
      </c>
      <c r="E35" s="42">
        <v>0</v>
      </c>
      <c r="F35" s="14">
        <f>D35*(1+E35)</f>
        <v>386</v>
      </c>
      <c r="G35" s="79" t="s">
        <v>19</v>
      </c>
      <c r="H35" s="44"/>
      <c r="I35" s="45">
        <f>H35*F35</f>
        <v>0</v>
      </c>
      <c r="J35" s="73"/>
    </row>
    <row r="36" spans="1:11" x14ac:dyDescent="0.25">
      <c r="A36" s="71">
        <f>IF(F36&lt;&gt;"",1+MAX($A$2:A35),"")</f>
        <v>27</v>
      </c>
      <c r="B36" s="72"/>
      <c r="C36" s="47" t="s">
        <v>33</v>
      </c>
      <c r="D36" s="14">
        <v>864</v>
      </c>
      <c r="E36" s="42">
        <v>0</v>
      </c>
      <c r="F36" s="14">
        <f t="shared" ref="F36:F38" si="10">D36*(1+E36)</f>
        <v>864</v>
      </c>
      <c r="G36" s="79" t="s">
        <v>19</v>
      </c>
      <c r="H36" s="44"/>
      <c r="I36" s="45">
        <f t="shared" ref="I36:I38" si="11">H36*F36</f>
        <v>0</v>
      </c>
      <c r="J36" s="73"/>
    </row>
    <row r="37" spans="1:11" x14ac:dyDescent="0.25">
      <c r="A37" s="71">
        <f>IF(F37&lt;&gt;"",1+MAX($A$2:A36),"")</f>
        <v>28</v>
      </c>
      <c r="B37" s="72"/>
      <c r="C37" s="47" t="s">
        <v>32</v>
      </c>
      <c r="D37" s="14">
        <v>234</v>
      </c>
      <c r="E37" s="42">
        <v>0</v>
      </c>
      <c r="F37" s="14">
        <f t="shared" si="10"/>
        <v>234</v>
      </c>
      <c r="G37" s="79" t="s">
        <v>19</v>
      </c>
      <c r="H37" s="44"/>
      <c r="I37" s="45">
        <f t="shared" si="11"/>
        <v>0</v>
      </c>
      <c r="J37" s="73"/>
    </row>
    <row r="38" spans="1:11" x14ac:dyDescent="0.25">
      <c r="A38" s="71">
        <f>IF(F38&lt;&gt;"",1+MAX($A$2:A37),"")</f>
        <v>29</v>
      </c>
      <c r="B38" s="72"/>
      <c r="C38" s="47" t="s">
        <v>101</v>
      </c>
      <c r="D38" s="14">
        <v>284</v>
      </c>
      <c r="E38" s="42">
        <v>0</v>
      </c>
      <c r="F38" s="14">
        <f t="shared" si="10"/>
        <v>284</v>
      </c>
      <c r="G38" s="79" t="s">
        <v>20</v>
      </c>
      <c r="H38" s="44"/>
      <c r="I38" s="45">
        <f t="shared" si="11"/>
        <v>0</v>
      </c>
      <c r="J38" s="77"/>
      <c r="K38" s="78"/>
    </row>
    <row r="39" spans="1:11" x14ac:dyDescent="0.25">
      <c r="A39" s="71">
        <f>IF(F39&lt;&gt;"",1+MAX($A$2:A38),"")</f>
        <v>30</v>
      </c>
      <c r="B39" s="72"/>
      <c r="C39" s="47" t="s">
        <v>56</v>
      </c>
      <c r="D39" s="14">
        <v>225</v>
      </c>
      <c r="E39" s="42">
        <v>0</v>
      </c>
      <c r="F39" s="14">
        <f>D39*(1+E39)</f>
        <v>225</v>
      </c>
      <c r="G39" s="79" t="s">
        <v>19</v>
      </c>
      <c r="H39" s="44"/>
      <c r="I39" s="45">
        <f>H39*F39</f>
        <v>0</v>
      </c>
      <c r="J39" s="73"/>
    </row>
    <row r="40" spans="1:11" x14ac:dyDescent="0.25">
      <c r="A40" s="71">
        <f>IF(F40&lt;&gt;"",1+MAX($A$2:A39),"")</f>
        <v>31</v>
      </c>
      <c r="B40" s="72"/>
      <c r="C40" s="47" t="s">
        <v>102</v>
      </c>
      <c r="D40" s="14">
        <v>21</v>
      </c>
      <c r="E40" s="42">
        <v>0</v>
      </c>
      <c r="F40" s="14">
        <f t="shared" ref="F40" si="12">D40*(1+E40)</f>
        <v>21</v>
      </c>
      <c r="G40" s="79" t="s">
        <v>20</v>
      </c>
      <c r="H40" s="44"/>
      <c r="I40" s="45">
        <f t="shared" ref="I40:I43" si="13">H40*F40</f>
        <v>0</v>
      </c>
      <c r="J40" s="77"/>
      <c r="K40" s="78"/>
    </row>
    <row r="41" spans="1:11" x14ac:dyDescent="0.25">
      <c r="A41" s="71">
        <f>IF(F41&lt;&gt;"",1+MAX($A$2:A40),"")</f>
        <v>32</v>
      </c>
      <c r="B41" s="72"/>
      <c r="C41" s="47" t="s">
        <v>42</v>
      </c>
      <c r="D41" s="14">
        <v>618</v>
      </c>
      <c r="E41" s="42">
        <v>0</v>
      </c>
      <c r="F41" s="14">
        <f t="shared" ref="F41:F43" si="14">D41*(1+E41)</f>
        <v>618</v>
      </c>
      <c r="G41" s="79" t="s">
        <v>18</v>
      </c>
      <c r="H41" s="44"/>
      <c r="I41" s="45">
        <f t="shared" si="13"/>
        <v>0</v>
      </c>
      <c r="J41" s="73"/>
    </row>
    <row r="42" spans="1:11" x14ac:dyDescent="0.25">
      <c r="A42" s="71">
        <f>IF(F42&lt;&gt;"",1+MAX($A$2:A41),"")</f>
        <v>33</v>
      </c>
      <c r="B42" s="72"/>
      <c r="C42" s="47" t="s">
        <v>43</v>
      </c>
      <c r="D42" s="14">
        <v>618</v>
      </c>
      <c r="E42" s="42">
        <v>0</v>
      </c>
      <c r="F42" s="14">
        <f t="shared" si="14"/>
        <v>618</v>
      </c>
      <c r="G42" s="79" t="s">
        <v>18</v>
      </c>
      <c r="H42" s="44"/>
      <c r="I42" s="45">
        <f t="shared" si="13"/>
        <v>0</v>
      </c>
      <c r="J42" s="73"/>
    </row>
    <row r="43" spans="1:11" x14ac:dyDescent="0.25">
      <c r="A43" s="71">
        <f>IF(F43&lt;&gt;"",1+MAX($A$2:A42),"")</f>
        <v>34</v>
      </c>
      <c r="B43" s="72"/>
      <c r="C43" s="47" t="s">
        <v>44</v>
      </c>
      <c r="D43" s="14">
        <v>1236</v>
      </c>
      <c r="E43" s="42">
        <v>0</v>
      </c>
      <c r="F43" s="14">
        <f t="shared" si="14"/>
        <v>1236</v>
      </c>
      <c r="G43" s="79" t="s">
        <v>18</v>
      </c>
      <c r="H43" s="44"/>
      <c r="I43" s="45">
        <f t="shared" si="13"/>
        <v>0</v>
      </c>
      <c r="J43" s="73"/>
    </row>
    <row r="44" spans="1:11" x14ac:dyDescent="0.25">
      <c r="A44" s="71" t="str">
        <f>IF(F44&lt;&gt;"",1+MAX($A$2:A43),"")</f>
        <v/>
      </c>
      <c r="B44" s="72"/>
      <c r="C44" s="47"/>
      <c r="H44" s="44"/>
      <c r="I44" s="45"/>
      <c r="J44" s="73"/>
    </row>
    <row r="45" spans="1:11" x14ac:dyDescent="0.25">
      <c r="A45" s="71" t="str">
        <f>IF(F45&lt;&gt;"",1+MAX($A$2:A44),"")</f>
        <v/>
      </c>
      <c r="B45" s="72"/>
      <c r="C45" s="46" t="s">
        <v>96</v>
      </c>
      <c r="H45" s="44"/>
      <c r="I45" s="45"/>
      <c r="J45" s="73"/>
    </row>
    <row r="46" spans="1:11" x14ac:dyDescent="0.25">
      <c r="A46" s="71">
        <f>IF(F46&lt;&gt;"",1+MAX($A$2:A45),"")</f>
        <v>35</v>
      </c>
      <c r="B46" s="72"/>
      <c r="C46" s="47" t="s">
        <v>93</v>
      </c>
      <c r="D46" s="14">
        <v>405</v>
      </c>
      <c r="E46" s="42">
        <v>0</v>
      </c>
      <c r="F46" s="14">
        <f t="shared" ref="F46:F47" si="15">D46*(1+E46)</f>
        <v>405</v>
      </c>
      <c r="G46" s="79" t="s">
        <v>18</v>
      </c>
      <c r="H46" s="44"/>
      <c r="I46" s="45">
        <f t="shared" ref="I46:I47" si="16">H46*F46</f>
        <v>0</v>
      </c>
      <c r="J46" s="73"/>
    </row>
    <row r="47" spans="1:11" x14ac:dyDescent="0.25">
      <c r="A47" s="71">
        <f>IF(F47&lt;&gt;"",1+MAX($A$2:A46),"")</f>
        <v>36</v>
      </c>
      <c r="B47" s="72"/>
      <c r="C47" s="48" t="s">
        <v>94</v>
      </c>
      <c r="D47" s="14">
        <v>1368</v>
      </c>
      <c r="E47" s="42">
        <v>0</v>
      </c>
      <c r="F47" s="14">
        <f t="shared" si="15"/>
        <v>1368</v>
      </c>
      <c r="G47" s="79" t="s">
        <v>18</v>
      </c>
      <c r="H47" s="44"/>
      <c r="I47" s="45">
        <f t="shared" si="16"/>
        <v>0</v>
      </c>
      <c r="J47" s="73"/>
    </row>
    <row r="48" spans="1:11" x14ac:dyDescent="0.25">
      <c r="A48" s="71" t="str">
        <f>IF(F48&lt;&gt;"",1+MAX($A$2:A47),"")</f>
        <v/>
      </c>
      <c r="B48" s="72"/>
      <c r="C48" s="40" t="s">
        <v>21</v>
      </c>
      <c r="H48" s="44"/>
      <c r="I48" s="45"/>
      <c r="J48" s="73"/>
    </row>
    <row r="49" spans="1:11" x14ac:dyDescent="0.25">
      <c r="A49" s="71" t="str">
        <f>IF(F49&lt;&gt;"",1+MAX($A$2:A48),"")</f>
        <v/>
      </c>
      <c r="B49" s="72"/>
      <c r="C49" s="74" t="s">
        <v>59</v>
      </c>
      <c r="H49" s="44"/>
      <c r="I49" s="45"/>
      <c r="J49" s="73"/>
    </row>
    <row r="50" spans="1:11" x14ac:dyDescent="0.25">
      <c r="A50" s="71">
        <f>IF(F50&lt;&gt;"",1+MAX($A$2:A49),"")</f>
        <v>37</v>
      </c>
      <c r="B50" s="72"/>
      <c r="C50" s="47" t="s">
        <v>103</v>
      </c>
      <c r="D50" s="14">
        <v>965</v>
      </c>
      <c r="E50" s="42">
        <v>0</v>
      </c>
      <c r="F50" s="14">
        <f t="shared" ref="F50" si="17">D50*(1+E50)</f>
        <v>965</v>
      </c>
      <c r="G50" s="79" t="s">
        <v>20</v>
      </c>
      <c r="H50" s="44"/>
      <c r="I50" s="45">
        <f t="shared" ref="I50:I51" si="18">H50*F50</f>
        <v>0</v>
      </c>
      <c r="J50" s="77"/>
      <c r="K50" s="78"/>
    </row>
    <row r="51" spans="1:11" x14ac:dyDescent="0.25">
      <c r="A51" s="71">
        <f>IF(F51&lt;&gt;"",1+MAX($A$2:A50),"")</f>
        <v>38</v>
      </c>
      <c r="B51" s="72"/>
      <c r="C51" s="47" t="s">
        <v>28</v>
      </c>
      <c r="D51" s="14">
        <v>28837</v>
      </c>
      <c r="E51" s="42">
        <v>0</v>
      </c>
      <c r="F51" s="14">
        <f t="shared" ref="F51" si="19">D51*(1+E51)</f>
        <v>28837</v>
      </c>
      <c r="G51" s="79" t="s">
        <v>18</v>
      </c>
      <c r="H51" s="44"/>
      <c r="I51" s="45">
        <f t="shared" si="18"/>
        <v>0</v>
      </c>
      <c r="J51" s="73"/>
    </row>
    <row r="52" spans="1:11" x14ac:dyDescent="0.25">
      <c r="A52" s="71">
        <f>IF(F52&lt;&gt;"",1+MAX($A$2:A51),"")</f>
        <v>39</v>
      </c>
      <c r="B52" s="72"/>
      <c r="C52" s="47" t="s">
        <v>45</v>
      </c>
      <c r="D52" s="14">
        <v>1539</v>
      </c>
      <c r="E52" s="42">
        <v>0</v>
      </c>
      <c r="F52" s="14">
        <f>D52*(1+E52)</f>
        <v>1539</v>
      </c>
      <c r="G52" s="79" t="s">
        <v>19</v>
      </c>
      <c r="H52" s="44"/>
      <c r="I52" s="45">
        <f>H52*F52</f>
        <v>0</v>
      </c>
      <c r="J52" s="73"/>
    </row>
    <row r="53" spans="1:11" x14ac:dyDescent="0.25">
      <c r="A53" s="71">
        <f>IF(F53&lt;&gt;"",1+MAX($A$2:A52),"")</f>
        <v>40</v>
      </c>
      <c r="B53" s="72"/>
      <c r="C53" s="47" t="s">
        <v>50</v>
      </c>
      <c r="D53" s="14">
        <v>17964</v>
      </c>
      <c r="E53" s="42">
        <v>0</v>
      </c>
      <c r="F53" s="14">
        <f t="shared" ref="F53" si="20">D53*(1+E53)</f>
        <v>17964</v>
      </c>
      <c r="G53" s="79" t="s">
        <v>18</v>
      </c>
      <c r="H53" s="44"/>
      <c r="I53" s="45">
        <f t="shared" ref="I53" si="21">H53*F53</f>
        <v>0</v>
      </c>
      <c r="J53" s="73"/>
    </row>
    <row r="54" spans="1:11" x14ac:dyDescent="0.25">
      <c r="A54" s="71">
        <f>IF(F54&lt;&gt;"",1+MAX($A$2:A53),"")</f>
        <v>41</v>
      </c>
      <c r="B54" s="72"/>
      <c r="C54" s="47" t="s">
        <v>51</v>
      </c>
      <c r="D54" s="14">
        <v>1434</v>
      </c>
      <c r="E54" s="42">
        <v>0</v>
      </c>
      <c r="F54" s="14">
        <f>D54*(1+E54)</f>
        <v>1434</v>
      </c>
      <c r="G54" s="79" t="s">
        <v>19</v>
      </c>
      <c r="H54" s="44"/>
      <c r="I54" s="45">
        <f>H54*F54</f>
        <v>0</v>
      </c>
      <c r="J54" s="73"/>
    </row>
    <row r="55" spans="1:11" x14ac:dyDescent="0.25">
      <c r="A55" s="71">
        <f>IF(F55&lt;&gt;"",1+MAX($A$2:A54),"")</f>
        <v>42</v>
      </c>
      <c r="B55" s="72"/>
      <c r="C55" s="47" t="s">
        <v>33</v>
      </c>
      <c r="D55" s="14">
        <v>2926</v>
      </c>
      <c r="E55" s="42">
        <v>0</v>
      </c>
      <c r="F55" s="14">
        <f t="shared" ref="F55" si="22">D55*(1+E55)</f>
        <v>2926</v>
      </c>
      <c r="G55" s="79" t="s">
        <v>19</v>
      </c>
      <c r="H55" s="44"/>
      <c r="I55" s="45">
        <f t="shared" ref="I55" si="23">H55*F55</f>
        <v>0</v>
      </c>
      <c r="J55" s="73"/>
    </row>
    <row r="56" spans="1:11" x14ac:dyDescent="0.25">
      <c r="A56" s="71">
        <f>IF(F56&lt;&gt;"",1+MAX($A$2:A55),"")</f>
        <v>43</v>
      </c>
      <c r="B56" s="72"/>
      <c r="C56" s="47" t="s">
        <v>32</v>
      </c>
      <c r="D56" s="14">
        <v>424</v>
      </c>
      <c r="E56" s="42">
        <v>0</v>
      </c>
      <c r="F56" s="14">
        <f>D56*(1+E56)</f>
        <v>424</v>
      </c>
      <c r="G56" s="79" t="s">
        <v>19</v>
      </c>
      <c r="H56" s="44"/>
      <c r="I56" s="45">
        <f>H56*F56</f>
        <v>0</v>
      </c>
      <c r="J56" s="73"/>
    </row>
    <row r="57" spans="1:11" x14ac:dyDescent="0.25">
      <c r="A57" s="71" t="str">
        <f>IF(F57&lt;&gt;"",1+MAX($A$2:A56),"")</f>
        <v/>
      </c>
      <c r="B57" s="72"/>
      <c r="C57" s="47"/>
      <c r="H57" s="44"/>
      <c r="I57" s="45"/>
      <c r="J57" s="73"/>
    </row>
    <row r="58" spans="1:11" x14ac:dyDescent="0.25">
      <c r="A58" s="71" t="str">
        <f>IF(F58&lt;&gt;"",1+MAX($A$2:A57),"")</f>
        <v/>
      </c>
      <c r="B58" s="72"/>
      <c r="C58" s="46" t="s">
        <v>96</v>
      </c>
      <c r="H58" s="44"/>
      <c r="I58" s="45"/>
      <c r="J58" s="73"/>
    </row>
    <row r="59" spans="1:11" x14ac:dyDescent="0.25">
      <c r="A59" s="71">
        <f>IF(F59&lt;&gt;"",1+MAX($A$2:A58),"")</f>
        <v>44</v>
      </c>
      <c r="B59" s="72"/>
      <c r="C59" s="47" t="s">
        <v>93</v>
      </c>
      <c r="D59" s="14">
        <v>1289</v>
      </c>
      <c r="E59" s="42">
        <v>0</v>
      </c>
      <c r="F59" s="14">
        <f t="shared" ref="F59:F61" si="24">D59*(1+E59)</f>
        <v>1289</v>
      </c>
      <c r="G59" s="79" t="s">
        <v>18</v>
      </c>
      <c r="H59" s="44"/>
      <c r="I59" s="45">
        <f t="shared" ref="I59:I61" si="25">H59*F59</f>
        <v>0</v>
      </c>
      <c r="J59" s="73"/>
    </row>
    <row r="60" spans="1:11" x14ac:dyDescent="0.25">
      <c r="A60" s="71">
        <f>IF(F60&lt;&gt;"",1+MAX($A$2:A59),"")</f>
        <v>45</v>
      </c>
      <c r="B60" s="72"/>
      <c r="C60" s="48" t="s">
        <v>94</v>
      </c>
      <c r="D60" s="14">
        <v>2741</v>
      </c>
      <c r="E60" s="42">
        <v>0</v>
      </c>
      <c r="F60" s="14">
        <f t="shared" si="24"/>
        <v>2741</v>
      </c>
      <c r="G60" s="79" t="s">
        <v>18</v>
      </c>
      <c r="H60" s="44"/>
      <c r="I60" s="45">
        <f t="shared" si="25"/>
        <v>0</v>
      </c>
      <c r="J60" s="73"/>
    </row>
    <row r="61" spans="1:11" x14ac:dyDescent="0.25">
      <c r="A61" s="71">
        <f>IF(F61&lt;&gt;"",1+MAX($A$2:A60),"")</f>
        <v>46</v>
      </c>
      <c r="B61" s="72"/>
      <c r="C61" s="48" t="s">
        <v>95</v>
      </c>
      <c r="D61" s="14">
        <v>388</v>
      </c>
      <c r="E61" s="42">
        <v>0</v>
      </c>
      <c r="F61" s="14">
        <f t="shared" si="24"/>
        <v>388</v>
      </c>
      <c r="G61" s="79" t="s">
        <v>18</v>
      </c>
      <c r="H61" s="44"/>
      <c r="I61" s="45">
        <f t="shared" si="25"/>
        <v>0</v>
      </c>
      <c r="J61" s="73"/>
    </row>
    <row r="62" spans="1:11" x14ac:dyDescent="0.25">
      <c r="A62" s="71" t="str">
        <f>IF(F62&lt;&gt;"",1+MAX($A$2:A61),"")</f>
        <v/>
      </c>
      <c r="B62" s="72"/>
      <c r="C62" s="48"/>
      <c r="H62" s="44"/>
      <c r="I62" s="45"/>
      <c r="J62" s="73"/>
    </row>
    <row r="63" spans="1:11" x14ac:dyDescent="0.25">
      <c r="A63" s="71" t="str">
        <f>IF(F63&lt;&gt;"",1+MAX($A$2:A62),"")</f>
        <v/>
      </c>
      <c r="B63" s="72"/>
      <c r="C63" s="74" t="s">
        <v>61</v>
      </c>
      <c r="H63" s="44"/>
      <c r="I63" s="45"/>
      <c r="J63" s="73"/>
    </row>
    <row r="64" spans="1:11" x14ac:dyDescent="0.25">
      <c r="A64" s="71">
        <f>IF(F64&lt;&gt;"",1+MAX($A$2:A63),"")</f>
        <v>47</v>
      </c>
      <c r="B64" s="72"/>
      <c r="C64" s="47" t="s">
        <v>103</v>
      </c>
      <c r="D64" s="14">
        <v>817</v>
      </c>
      <c r="E64" s="42">
        <v>0</v>
      </c>
      <c r="F64" s="14">
        <f t="shared" ref="F64" si="26">D64*(1+E64)</f>
        <v>817</v>
      </c>
      <c r="G64" s="79" t="s">
        <v>20</v>
      </c>
      <c r="H64" s="44"/>
      <c r="I64" s="45">
        <f>H64*F64</f>
        <v>0</v>
      </c>
      <c r="J64" s="77"/>
      <c r="K64" s="78"/>
    </row>
    <row r="65" spans="1:11" x14ac:dyDescent="0.25">
      <c r="A65" s="71">
        <f>IF(F65&lt;&gt;"",1+MAX($A$2:A64),"")</f>
        <v>48</v>
      </c>
      <c r="B65" s="72"/>
      <c r="C65" s="47" t="s">
        <v>28</v>
      </c>
      <c r="D65" s="14">
        <v>25184</v>
      </c>
      <c r="E65" s="42">
        <v>0</v>
      </c>
      <c r="F65" s="14">
        <f t="shared" ref="F65" si="27">D65*(1+E65)</f>
        <v>25184</v>
      </c>
      <c r="G65" s="79" t="s">
        <v>18</v>
      </c>
      <c r="H65" s="44"/>
      <c r="I65" s="45">
        <f t="shared" ref="I65" si="28">H65*F65</f>
        <v>0</v>
      </c>
      <c r="J65" s="73"/>
    </row>
    <row r="66" spans="1:11" x14ac:dyDescent="0.25">
      <c r="A66" s="71">
        <f>IF(F66&lt;&gt;"",1+MAX($A$2:A65),"")</f>
        <v>49</v>
      </c>
      <c r="B66" s="72"/>
      <c r="C66" s="47" t="s">
        <v>45</v>
      </c>
      <c r="D66" s="14">
        <v>2211</v>
      </c>
      <c r="E66" s="42">
        <v>0</v>
      </c>
      <c r="F66" s="14">
        <f>D66*(1+E66)</f>
        <v>2211</v>
      </c>
      <c r="G66" s="79" t="s">
        <v>19</v>
      </c>
      <c r="H66" s="44"/>
      <c r="I66" s="45">
        <f>H66*F66</f>
        <v>0</v>
      </c>
      <c r="J66" s="73"/>
    </row>
    <row r="67" spans="1:11" x14ac:dyDescent="0.25">
      <c r="A67" s="71">
        <f>IF(F67&lt;&gt;"",1+MAX($A$2:A66),"")</f>
        <v>50</v>
      </c>
      <c r="B67" s="72"/>
      <c r="C67" s="47" t="s">
        <v>50</v>
      </c>
      <c r="D67" s="14">
        <v>14121</v>
      </c>
      <c r="E67" s="42">
        <v>0</v>
      </c>
      <c r="F67" s="14">
        <f>D67*(1+E67)</f>
        <v>14121</v>
      </c>
      <c r="G67" s="79" t="s">
        <v>18</v>
      </c>
      <c r="H67" s="44"/>
      <c r="I67" s="45">
        <f>H67*F67</f>
        <v>0</v>
      </c>
      <c r="J67" s="73"/>
    </row>
    <row r="68" spans="1:11" x14ac:dyDescent="0.25">
      <c r="A68" s="71">
        <f>IF(F68&lt;&gt;"",1+MAX($A$2:A67),"")</f>
        <v>51</v>
      </c>
      <c r="B68" s="72"/>
      <c r="C68" s="47" t="s">
        <v>31</v>
      </c>
      <c r="D68" s="14">
        <v>1390</v>
      </c>
      <c r="E68" s="42">
        <v>0</v>
      </c>
      <c r="F68" s="14">
        <f>D68*(1+E68)</f>
        <v>1390</v>
      </c>
      <c r="G68" s="79" t="s">
        <v>19</v>
      </c>
      <c r="H68" s="44"/>
      <c r="I68" s="45">
        <f>H68*F68</f>
        <v>0</v>
      </c>
      <c r="J68" s="73"/>
    </row>
    <row r="69" spans="1:11" x14ac:dyDescent="0.25">
      <c r="A69" s="71">
        <f>IF(F69&lt;&gt;"",1+MAX($A$2:A68),"")</f>
        <v>52</v>
      </c>
      <c r="B69" s="72"/>
      <c r="C69" s="47" t="s">
        <v>33</v>
      </c>
      <c r="D69" s="14">
        <v>2834</v>
      </c>
      <c r="E69" s="42">
        <v>0</v>
      </c>
      <c r="F69" s="14">
        <f t="shared" ref="F69:F74" si="29">D69*(1+E69)</f>
        <v>2834</v>
      </c>
      <c r="G69" s="79" t="s">
        <v>19</v>
      </c>
      <c r="H69" s="44"/>
      <c r="I69" s="45">
        <f t="shared" ref="I69:I74" si="30">H69*F69</f>
        <v>0</v>
      </c>
      <c r="J69" s="73"/>
    </row>
    <row r="70" spans="1:11" x14ac:dyDescent="0.25">
      <c r="A70" s="71">
        <f>IF(F70&lt;&gt;"",1+MAX($A$2:A69),"")</f>
        <v>53</v>
      </c>
      <c r="B70" s="72"/>
      <c r="C70" s="47" t="s">
        <v>32</v>
      </c>
      <c r="D70" s="14">
        <v>72</v>
      </c>
      <c r="E70" s="42">
        <v>0</v>
      </c>
      <c r="F70" s="14">
        <f t="shared" si="29"/>
        <v>72</v>
      </c>
      <c r="G70" s="79" t="s">
        <v>19</v>
      </c>
      <c r="H70" s="44"/>
      <c r="I70" s="45">
        <f t="shared" si="30"/>
        <v>0</v>
      </c>
      <c r="J70" s="73"/>
    </row>
    <row r="71" spans="1:11" x14ac:dyDescent="0.25">
      <c r="A71" s="71">
        <f>IF(F71&lt;&gt;"",1+MAX($A$2:A70),"")</f>
        <v>54</v>
      </c>
      <c r="B71" s="72"/>
      <c r="C71" s="47" t="s">
        <v>104</v>
      </c>
      <c r="D71" s="14">
        <v>4</v>
      </c>
      <c r="E71" s="42">
        <v>0</v>
      </c>
      <c r="F71" s="14">
        <f t="shared" si="29"/>
        <v>4</v>
      </c>
      <c r="G71" s="79" t="s">
        <v>20</v>
      </c>
      <c r="H71" s="44"/>
      <c r="I71" s="45">
        <f t="shared" si="30"/>
        <v>0</v>
      </c>
      <c r="J71" s="77"/>
      <c r="K71" s="78"/>
    </row>
    <row r="72" spans="1:11" x14ac:dyDescent="0.25">
      <c r="A72" s="71">
        <f>IF(F72&lt;&gt;"",1+MAX($A$2:A71),"")</f>
        <v>55</v>
      </c>
      <c r="B72" s="72"/>
      <c r="C72" s="47" t="s">
        <v>42</v>
      </c>
      <c r="D72" s="14">
        <v>81</v>
      </c>
      <c r="E72" s="42">
        <v>0</v>
      </c>
      <c r="F72" s="14">
        <f t="shared" si="29"/>
        <v>81</v>
      </c>
      <c r="G72" s="79" t="s">
        <v>18</v>
      </c>
      <c r="H72" s="44"/>
      <c r="I72" s="45">
        <f t="shared" si="30"/>
        <v>0</v>
      </c>
      <c r="J72" s="73"/>
    </row>
    <row r="73" spans="1:11" x14ac:dyDescent="0.25">
      <c r="A73" s="71">
        <f>IF(F73&lt;&gt;"",1+MAX($A$2:A72),"")</f>
        <v>56</v>
      </c>
      <c r="B73" s="72"/>
      <c r="C73" s="47" t="s">
        <v>43</v>
      </c>
      <c r="D73" s="14">
        <v>81</v>
      </c>
      <c r="E73" s="42">
        <v>0</v>
      </c>
      <c r="F73" s="14">
        <f t="shared" si="29"/>
        <v>81</v>
      </c>
      <c r="G73" s="79" t="s">
        <v>18</v>
      </c>
      <c r="H73" s="44"/>
      <c r="I73" s="45">
        <f t="shared" si="30"/>
        <v>0</v>
      </c>
      <c r="J73" s="73"/>
    </row>
    <row r="74" spans="1:11" x14ac:dyDescent="0.25">
      <c r="A74" s="71">
        <f>IF(F74&lt;&gt;"",1+MAX($A$2:A73),"")</f>
        <v>57</v>
      </c>
      <c r="B74" s="72"/>
      <c r="C74" s="47" t="s">
        <v>44</v>
      </c>
      <c r="D74" s="14">
        <f>81*2</f>
        <v>162</v>
      </c>
      <c r="E74" s="42">
        <v>0</v>
      </c>
      <c r="F74" s="14">
        <f t="shared" si="29"/>
        <v>162</v>
      </c>
      <c r="G74" s="79" t="s">
        <v>18</v>
      </c>
      <c r="H74" s="44"/>
      <c r="I74" s="45">
        <f t="shared" si="30"/>
        <v>0</v>
      </c>
      <c r="J74" s="73"/>
    </row>
    <row r="75" spans="1:11" x14ac:dyDescent="0.25">
      <c r="A75" s="71" t="str">
        <f>IF(F75&lt;&gt;"",1+MAX($A$2:A74),"")</f>
        <v/>
      </c>
      <c r="B75" s="72"/>
      <c r="C75" s="47"/>
      <c r="H75" s="44"/>
      <c r="I75" s="45"/>
      <c r="J75" s="73"/>
    </row>
    <row r="76" spans="1:11" x14ac:dyDescent="0.25">
      <c r="A76" s="71" t="str">
        <f>IF(F76&lt;&gt;"",1+MAX($A$2:A75),"")</f>
        <v/>
      </c>
      <c r="B76" s="72"/>
      <c r="C76" s="46" t="s">
        <v>96</v>
      </c>
      <c r="H76" s="44"/>
      <c r="I76" s="45"/>
      <c r="J76" s="73"/>
    </row>
    <row r="77" spans="1:11" x14ac:dyDescent="0.25">
      <c r="A77" s="71">
        <f>IF(F77&lt;&gt;"",1+MAX($A$2:A76),"")</f>
        <v>58</v>
      </c>
      <c r="B77" s="72"/>
      <c r="C77" s="47" t="s">
        <v>93</v>
      </c>
      <c r="D77" s="14">
        <v>262</v>
      </c>
      <c r="E77" s="42">
        <v>0</v>
      </c>
      <c r="F77" s="14">
        <f t="shared" ref="F77:F78" si="31">D77*(1+E77)</f>
        <v>262</v>
      </c>
      <c r="G77" s="79" t="s">
        <v>18</v>
      </c>
      <c r="H77" s="44"/>
      <c r="I77" s="45">
        <f t="shared" ref="I77:I78" si="32">H77*F77</f>
        <v>0</v>
      </c>
      <c r="J77" s="73"/>
    </row>
    <row r="78" spans="1:11" x14ac:dyDescent="0.25">
      <c r="A78" s="71">
        <f>IF(F78&lt;&gt;"",1+MAX($A$2:A77),"")</f>
        <v>59</v>
      </c>
      <c r="B78" s="72"/>
      <c r="C78" s="48" t="s">
        <v>95</v>
      </c>
      <c r="D78" s="14">
        <v>1342</v>
      </c>
      <c r="E78" s="42">
        <v>0</v>
      </c>
      <c r="F78" s="14">
        <f t="shared" si="31"/>
        <v>1342</v>
      </c>
      <c r="G78" s="79" t="s">
        <v>18</v>
      </c>
      <c r="H78" s="44"/>
      <c r="I78" s="45">
        <f t="shared" si="32"/>
        <v>0</v>
      </c>
      <c r="J78" s="73"/>
    </row>
    <row r="79" spans="1:11" ht="15" customHeight="1" x14ac:dyDescent="0.25">
      <c r="A79" s="71" t="str">
        <f>IF(F79&lt;&gt;"",1+MAX($A$2:A78),"")</f>
        <v/>
      </c>
      <c r="B79" s="72"/>
      <c r="C79" s="40" t="s">
        <v>21</v>
      </c>
      <c r="H79" s="44"/>
      <c r="I79" s="45"/>
      <c r="J79" s="73"/>
    </row>
    <row r="80" spans="1:11" x14ac:dyDescent="0.25">
      <c r="A80" s="71" t="str">
        <f>IF(F80&lt;&gt;"",1+MAX($A$2:A79),"")</f>
        <v/>
      </c>
      <c r="B80" s="72"/>
      <c r="C80" s="74" t="s">
        <v>62</v>
      </c>
      <c r="H80" s="44"/>
      <c r="I80" s="45"/>
      <c r="J80" s="73"/>
    </row>
    <row r="81" spans="1:11" x14ac:dyDescent="0.25">
      <c r="A81" s="71">
        <f>IF(F81&lt;&gt;"",1+MAX($A$2:A80),"")</f>
        <v>60</v>
      </c>
      <c r="B81" s="72"/>
      <c r="C81" s="47" t="s">
        <v>103</v>
      </c>
      <c r="D81" s="14">
        <v>817</v>
      </c>
      <c r="E81" s="42">
        <v>0</v>
      </c>
      <c r="F81" s="14">
        <f t="shared" ref="F81" si="33">D81*(1+E81)</f>
        <v>817</v>
      </c>
      <c r="G81" s="79" t="s">
        <v>20</v>
      </c>
      <c r="H81" s="44"/>
      <c r="I81" s="45">
        <f>H81*F81</f>
        <v>0</v>
      </c>
      <c r="J81" s="77"/>
      <c r="K81" s="78"/>
    </row>
    <row r="82" spans="1:11" x14ac:dyDescent="0.25">
      <c r="A82" s="71">
        <f>IF(F82&lt;&gt;"",1+MAX($A$2:A81),"")</f>
        <v>61</v>
      </c>
      <c r="B82" s="72"/>
      <c r="C82" s="47" t="s">
        <v>28</v>
      </c>
      <c r="D82" s="14">
        <v>25184</v>
      </c>
      <c r="E82" s="42">
        <v>0</v>
      </c>
      <c r="F82" s="14">
        <f t="shared" ref="F82" si="34">D82*(1+E82)</f>
        <v>25184</v>
      </c>
      <c r="G82" s="79" t="s">
        <v>18</v>
      </c>
      <c r="H82" s="44"/>
      <c r="I82" s="45">
        <f t="shared" ref="I82" si="35">H82*F82</f>
        <v>0</v>
      </c>
      <c r="J82" s="73"/>
    </row>
    <row r="83" spans="1:11" x14ac:dyDescent="0.25">
      <c r="A83" s="71">
        <f>IF(F83&lt;&gt;"",1+MAX($A$2:A82),"")</f>
        <v>62</v>
      </c>
      <c r="B83" s="72"/>
      <c r="C83" s="47" t="s">
        <v>45</v>
      </c>
      <c r="D83" s="14">
        <v>1406</v>
      </c>
      <c r="E83" s="42">
        <v>0</v>
      </c>
      <c r="F83" s="14">
        <f>D83*(1+E83)</f>
        <v>1406</v>
      </c>
      <c r="G83" s="79" t="s">
        <v>19</v>
      </c>
      <c r="H83" s="44"/>
      <c r="I83" s="45">
        <f>H83*F83</f>
        <v>0</v>
      </c>
      <c r="J83" s="73"/>
    </row>
    <row r="84" spans="1:11" x14ac:dyDescent="0.25">
      <c r="A84" s="71">
        <f>IF(F84&lt;&gt;"",1+MAX($A$2:A83),"")</f>
        <v>63</v>
      </c>
      <c r="B84" s="72"/>
      <c r="C84" s="47" t="s">
        <v>50</v>
      </c>
      <c r="D84" s="14">
        <v>14121</v>
      </c>
      <c r="E84" s="42">
        <v>0</v>
      </c>
      <c r="F84" s="14">
        <f>D84*(1+E84)</f>
        <v>14121</v>
      </c>
      <c r="G84" s="79" t="s">
        <v>18</v>
      </c>
      <c r="H84" s="44"/>
      <c r="I84" s="45">
        <f>H84*F84</f>
        <v>0</v>
      </c>
      <c r="J84" s="73"/>
    </row>
    <row r="85" spans="1:11" x14ac:dyDescent="0.25">
      <c r="A85" s="71">
        <f>IF(F85&lt;&gt;"",1+MAX($A$2:A84),"")</f>
        <v>64</v>
      </c>
      <c r="B85" s="72"/>
      <c r="C85" s="47" t="s">
        <v>51</v>
      </c>
      <c r="D85" s="14">
        <v>1390</v>
      </c>
      <c r="E85" s="42">
        <v>0</v>
      </c>
      <c r="F85" s="14">
        <f>D85*(1+E85)</f>
        <v>1390</v>
      </c>
      <c r="G85" s="79" t="s">
        <v>19</v>
      </c>
      <c r="H85" s="44"/>
      <c r="I85" s="45">
        <f>H85*F85</f>
        <v>0</v>
      </c>
      <c r="J85" s="73"/>
    </row>
    <row r="86" spans="1:11" x14ac:dyDescent="0.25">
      <c r="A86" s="71">
        <f>IF(F86&lt;&gt;"",1+MAX($A$2:A85),"")</f>
        <v>65</v>
      </c>
      <c r="B86" s="72"/>
      <c r="C86" s="47" t="s">
        <v>33</v>
      </c>
      <c r="D86" s="14">
        <v>2838</v>
      </c>
      <c r="E86" s="42">
        <v>0</v>
      </c>
      <c r="F86" s="14">
        <f t="shared" ref="F86:F91" si="36">D86*(1+E86)</f>
        <v>2838</v>
      </c>
      <c r="G86" s="79" t="s">
        <v>19</v>
      </c>
      <c r="H86" s="44"/>
      <c r="I86" s="45">
        <f t="shared" ref="I86:I91" si="37">H86*F86</f>
        <v>0</v>
      </c>
      <c r="J86" s="73"/>
    </row>
    <row r="87" spans="1:11" x14ac:dyDescent="0.25">
      <c r="A87" s="71">
        <f>IF(F87&lt;&gt;"",1+MAX($A$2:A86),"")</f>
        <v>66</v>
      </c>
      <c r="B87" s="72"/>
      <c r="C87" s="47" t="s">
        <v>32</v>
      </c>
      <c r="D87" s="14">
        <v>72</v>
      </c>
      <c r="E87" s="42">
        <v>0</v>
      </c>
      <c r="F87" s="14">
        <f t="shared" si="36"/>
        <v>72</v>
      </c>
      <c r="G87" s="79" t="s">
        <v>19</v>
      </c>
      <c r="H87" s="44"/>
      <c r="I87" s="45">
        <f t="shared" si="37"/>
        <v>0</v>
      </c>
      <c r="J87" s="73"/>
    </row>
    <row r="88" spans="1:11" x14ac:dyDescent="0.25">
      <c r="A88" s="71">
        <f>IF(F88&lt;&gt;"",1+MAX($A$2:A87),"")</f>
        <v>67</v>
      </c>
      <c r="B88" s="72"/>
      <c r="C88" s="47" t="s">
        <v>104</v>
      </c>
      <c r="D88" s="14">
        <v>4</v>
      </c>
      <c r="E88" s="42">
        <v>0</v>
      </c>
      <c r="F88" s="14">
        <f t="shared" si="36"/>
        <v>4</v>
      </c>
      <c r="G88" s="79" t="s">
        <v>20</v>
      </c>
      <c r="H88" s="44"/>
      <c r="I88" s="45">
        <f t="shared" si="37"/>
        <v>0</v>
      </c>
      <c r="J88" s="77"/>
      <c r="K88" s="78"/>
    </row>
    <row r="89" spans="1:11" x14ac:dyDescent="0.25">
      <c r="A89" s="71">
        <f>IF(F89&lt;&gt;"",1+MAX($A$2:A88),"")</f>
        <v>68</v>
      </c>
      <c r="B89" s="72"/>
      <c r="C89" s="47" t="s">
        <v>42</v>
      </c>
      <c r="D89" s="14">
        <v>81</v>
      </c>
      <c r="E89" s="42">
        <v>0</v>
      </c>
      <c r="F89" s="14">
        <f t="shared" si="36"/>
        <v>81</v>
      </c>
      <c r="G89" s="79" t="s">
        <v>18</v>
      </c>
      <c r="H89" s="44"/>
      <c r="I89" s="45">
        <f t="shared" si="37"/>
        <v>0</v>
      </c>
      <c r="J89" s="73"/>
    </row>
    <row r="90" spans="1:11" x14ac:dyDescent="0.25">
      <c r="A90" s="71">
        <f>IF(F90&lt;&gt;"",1+MAX($A$2:A89),"")</f>
        <v>69</v>
      </c>
      <c r="B90" s="72"/>
      <c r="C90" s="47" t="s">
        <v>43</v>
      </c>
      <c r="D90" s="14">
        <v>81</v>
      </c>
      <c r="E90" s="42">
        <v>0</v>
      </c>
      <c r="F90" s="14">
        <f t="shared" si="36"/>
        <v>81</v>
      </c>
      <c r="G90" s="79" t="s">
        <v>18</v>
      </c>
      <c r="H90" s="44"/>
      <c r="I90" s="45">
        <f t="shared" si="37"/>
        <v>0</v>
      </c>
      <c r="J90" s="73"/>
    </row>
    <row r="91" spans="1:11" x14ac:dyDescent="0.25">
      <c r="A91" s="71">
        <f>IF(F91&lt;&gt;"",1+MAX($A$2:A90),"")</f>
        <v>70</v>
      </c>
      <c r="B91" s="72"/>
      <c r="C91" s="47" t="s">
        <v>44</v>
      </c>
      <c r="D91" s="14">
        <f>81*2</f>
        <v>162</v>
      </c>
      <c r="E91" s="42">
        <v>0</v>
      </c>
      <c r="F91" s="14">
        <f t="shared" si="36"/>
        <v>162</v>
      </c>
      <c r="G91" s="79" t="s">
        <v>18</v>
      </c>
      <c r="H91" s="44"/>
      <c r="I91" s="45">
        <f t="shared" si="37"/>
        <v>0</v>
      </c>
      <c r="J91" s="73"/>
    </row>
    <row r="92" spans="1:11" x14ac:dyDescent="0.25">
      <c r="A92" s="71" t="str">
        <f>IF(F92&lt;&gt;"",1+MAX($A$2:A91),"")</f>
        <v/>
      </c>
      <c r="B92" s="72"/>
      <c r="C92" s="47"/>
      <c r="H92" s="44"/>
      <c r="I92" s="45"/>
      <c r="J92" s="73"/>
    </row>
    <row r="93" spans="1:11" x14ac:dyDescent="0.25">
      <c r="A93" s="71" t="str">
        <f>IF(F93&lt;&gt;"",1+MAX($A$2:A92),"")</f>
        <v/>
      </c>
      <c r="B93" s="72"/>
      <c r="C93" s="46" t="s">
        <v>96</v>
      </c>
      <c r="H93" s="44"/>
      <c r="I93" s="45"/>
      <c r="J93" s="73"/>
    </row>
    <row r="94" spans="1:11" x14ac:dyDescent="0.25">
      <c r="A94" s="71">
        <f>IF(F94&lt;&gt;"",1+MAX($A$2:A93),"")</f>
        <v>71</v>
      </c>
      <c r="B94" s="72"/>
      <c r="C94" s="47" t="s">
        <v>93</v>
      </c>
      <c r="D94" s="14">
        <v>262</v>
      </c>
      <c r="E94" s="42">
        <v>0</v>
      </c>
      <c r="F94" s="14">
        <f t="shared" ref="F94:F95" si="38">D94*(1+E94)</f>
        <v>262</v>
      </c>
      <c r="G94" s="79" t="s">
        <v>18</v>
      </c>
      <c r="H94" s="44"/>
      <c r="I94" s="45">
        <f t="shared" ref="I94:I95" si="39">H94*F94</f>
        <v>0</v>
      </c>
      <c r="J94" s="73"/>
    </row>
    <row r="95" spans="1:11" x14ac:dyDescent="0.25">
      <c r="A95" s="71">
        <f>IF(F95&lt;&gt;"",1+MAX($A$2:A94),"")</f>
        <v>72</v>
      </c>
      <c r="B95" s="72"/>
      <c r="C95" s="48" t="s">
        <v>95</v>
      </c>
      <c r="D95" s="14">
        <v>1342</v>
      </c>
      <c r="E95" s="42">
        <v>0</v>
      </c>
      <c r="F95" s="14">
        <f t="shared" si="38"/>
        <v>1342</v>
      </c>
      <c r="G95" s="79" t="s">
        <v>18</v>
      </c>
      <c r="H95" s="44"/>
      <c r="I95" s="45">
        <f t="shared" si="39"/>
        <v>0</v>
      </c>
      <c r="J95" s="73"/>
    </row>
    <row r="96" spans="1:11" x14ac:dyDescent="0.25">
      <c r="A96" s="71" t="str">
        <f>IF(F96&lt;&gt;"",1+MAX($A$2:A95),"")</f>
        <v/>
      </c>
      <c r="B96" s="72"/>
      <c r="C96" s="40" t="s">
        <v>21</v>
      </c>
      <c r="H96" s="44"/>
      <c r="I96" s="45"/>
      <c r="J96" s="73"/>
    </row>
    <row r="97" spans="1:11" x14ac:dyDescent="0.25">
      <c r="A97" s="71" t="str">
        <f>IF(F97&lt;&gt;"",1+MAX($A$2:A96),"")</f>
        <v/>
      </c>
      <c r="B97" s="72"/>
      <c r="C97" s="74" t="s">
        <v>64</v>
      </c>
      <c r="H97" s="44"/>
      <c r="I97" s="45"/>
      <c r="J97" s="73"/>
    </row>
    <row r="98" spans="1:11" x14ac:dyDescent="0.25">
      <c r="A98" s="71">
        <f>IF(F98&lt;&gt;"",1+MAX($A$2:A97),"")</f>
        <v>73</v>
      </c>
      <c r="B98" s="72"/>
      <c r="C98" s="47" t="s">
        <v>103</v>
      </c>
      <c r="D98" s="14">
        <v>817</v>
      </c>
      <c r="E98" s="42">
        <v>0</v>
      </c>
      <c r="F98" s="14">
        <f t="shared" ref="F98" si="40">D98*(1+E98)</f>
        <v>817</v>
      </c>
      <c r="G98" s="79" t="s">
        <v>20</v>
      </c>
      <c r="H98" s="44"/>
      <c r="I98" s="45">
        <f>H98*F98</f>
        <v>0</v>
      </c>
      <c r="J98" s="77"/>
      <c r="K98" s="78"/>
    </row>
    <row r="99" spans="1:11" x14ac:dyDescent="0.25">
      <c r="A99" s="71">
        <f>IF(F99&lt;&gt;"",1+MAX($A$2:A98),"")</f>
        <v>74</v>
      </c>
      <c r="B99" s="72"/>
      <c r="C99" s="47" t="s">
        <v>28</v>
      </c>
      <c r="D99" s="14">
        <v>25184</v>
      </c>
      <c r="E99" s="42">
        <v>0</v>
      </c>
      <c r="F99" s="14">
        <f t="shared" ref="F99" si="41">D99*(1+E99)</f>
        <v>25184</v>
      </c>
      <c r="G99" s="79" t="s">
        <v>18</v>
      </c>
      <c r="H99" s="44"/>
      <c r="I99" s="45">
        <f t="shared" ref="I99" si="42">H99*F99</f>
        <v>0</v>
      </c>
      <c r="J99" s="73"/>
    </row>
    <row r="100" spans="1:11" x14ac:dyDescent="0.25">
      <c r="A100" s="71">
        <f>IF(F100&lt;&gt;"",1+MAX($A$2:A99),"")</f>
        <v>75</v>
      </c>
      <c r="B100" s="72"/>
      <c r="C100" s="47" t="s">
        <v>45</v>
      </c>
      <c r="D100" s="14">
        <v>1406</v>
      </c>
      <c r="E100" s="42">
        <v>0</v>
      </c>
      <c r="F100" s="14">
        <f>D100*(1+E100)</f>
        <v>1406</v>
      </c>
      <c r="G100" s="79" t="s">
        <v>19</v>
      </c>
      <c r="H100" s="44"/>
      <c r="I100" s="45">
        <f>H100*F100</f>
        <v>0</v>
      </c>
      <c r="J100" s="73"/>
    </row>
    <row r="101" spans="1:11" x14ac:dyDescent="0.25">
      <c r="A101" s="71">
        <f>IF(F101&lt;&gt;"",1+MAX($A$2:A100),"")</f>
        <v>76</v>
      </c>
      <c r="B101" s="72"/>
      <c r="C101" s="47" t="s">
        <v>50</v>
      </c>
      <c r="D101" s="14">
        <v>14121</v>
      </c>
      <c r="E101" s="42">
        <v>0</v>
      </c>
      <c r="F101" s="14">
        <f>D101*(1+E101)</f>
        <v>14121</v>
      </c>
      <c r="G101" s="79" t="s">
        <v>18</v>
      </c>
      <c r="H101" s="44"/>
      <c r="I101" s="45">
        <f>H101*F101</f>
        <v>0</v>
      </c>
      <c r="J101" s="73"/>
    </row>
    <row r="102" spans="1:11" x14ac:dyDescent="0.25">
      <c r="A102" s="71">
        <f>IF(F102&lt;&gt;"",1+MAX($A$2:A101),"")</f>
        <v>77</v>
      </c>
      <c r="B102" s="72"/>
      <c r="C102" s="47" t="s">
        <v>51</v>
      </c>
      <c r="D102" s="14">
        <v>1390</v>
      </c>
      <c r="E102" s="42">
        <v>0</v>
      </c>
      <c r="F102" s="14">
        <f>D102*(1+E102)</f>
        <v>1390</v>
      </c>
      <c r="G102" s="79" t="s">
        <v>19</v>
      </c>
      <c r="H102" s="44"/>
      <c r="I102" s="45">
        <f>H102*F102</f>
        <v>0</v>
      </c>
      <c r="J102" s="73"/>
    </row>
    <row r="103" spans="1:11" x14ac:dyDescent="0.25">
      <c r="A103" s="71">
        <f>IF(F103&lt;&gt;"",1+MAX($A$2:A102),"")</f>
        <v>78</v>
      </c>
      <c r="B103" s="72"/>
      <c r="C103" s="47" t="s">
        <v>33</v>
      </c>
      <c r="D103" s="14">
        <v>2838</v>
      </c>
      <c r="E103" s="42">
        <v>0</v>
      </c>
      <c r="F103" s="14">
        <f t="shared" ref="F103:F108" si="43">D103*(1+E103)</f>
        <v>2838</v>
      </c>
      <c r="G103" s="79" t="s">
        <v>19</v>
      </c>
      <c r="H103" s="44"/>
      <c r="I103" s="45">
        <f t="shared" ref="I103:I108" si="44">H103*F103</f>
        <v>0</v>
      </c>
      <c r="J103" s="73"/>
    </row>
    <row r="104" spans="1:11" x14ac:dyDescent="0.25">
      <c r="A104" s="71">
        <f>IF(F104&lt;&gt;"",1+MAX($A$2:A103),"")</f>
        <v>79</v>
      </c>
      <c r="B104" s="72"/>
      <c r="C104" s="47" t="s">
        <v>32</v>
      </c>
      <c r="D104" s="14">
        <v>72</v>
      </c>
      <c r="E104" s="42">
        <v>0</v>
      </c>
      <c r="F104" s="14">
        <f t="shared" si="43"/>
        <v>72</v>
      </c>
      <c r="G104" s="79" t="s">
        <v>19</v>
      </c>
      <c r="H104" s="44"/>
      <c r="I104" s="45">
        <f t="shared" si="44"/>
        <v>0</v>
      </c>
      <c r="J104" s="73"/>
    </row>
    <row r="105" spans="1:11" x14ac:dyDescent="0.25">
      <c r="A105" s="71">
        <f>IF(F105&lt;&gt;"",1+MAX($A$2:A104),"")</f>
        <v>80</v>
      </c>
      <c r="B105" s="72"/>
      <c r="C105" s="47" t="s">
        <v>104</v>
      </c>
      <c r="D105" s="14">
        <v>4</v>
      </c>
      <c r="E105" s="42">
        <v>0</v>
      </c>
      <c r="F105" s="14">
        <f t="shared" si="43"/>
        <v>4</v>
      </c>
      <c r="G105" s="79" t="s">
        <v>20</v>
      </c>
      <c r="H105" s="44"/>
      <c r="I105" s="45">
        <f t="shared" si="44"/>
        <v>0</v>
      </c>
      <c r="J105" s="77"/>
      <c r="K105" s="78"/>
    </row>
    <row r="106" spans="1:11" x14ac:dyDescent="0.25">
      <c r="A106" s="71">
        <f>IF(F106&lt;&gt;"",1+MAX($A$2:A105),"")</f>
        <v>81</v>
      </c>
      <c r="B106" s="72"/>
      <c r="C106" s="47" t="s">
        <v>42</v>
      </c>
      <c r="D106" s="14">
        <v>81</v>
      </c>
      <c r="E106" s="42">
        <v>0</v>
      </c>
      <c r="F106" s="14">
        <f t="shared" si="43"/>
        <v>81</v>
      </c>
      <c r="G106" s="79" t="s">
        <v>18</v>
      </c>
      <c r="H106" s="44"/>
      <c r="I106" s="45">
        <f t="shared" si="44"/>
        <v>0</v>
      </c>
      <c r="J106" s="73"/>
    </row>
    <row r="107" spans="1:11" x14ac:dyDescent="0.25">
      <c r="A107" s="71">
        <f>IF(F107&lt;&gt;"",1+MAX($A$2:A106),"")</f>
        <v>82</v>
      </c>
      <c r="B107" s="72"/>
      <c r="C107" s="47" t="s">
        <v>43</v>
      </c>
      <c r="D107" s="14">
        <v>81</v>
      </c>
      <c r="E107" s="42">
        <v>0</v>
      </c>
      <c r="F107" s="14">
        <f t="shared" si="43"/>
        <v>81</v>
      </c>
      <c r="G107" s="79" t="s">
        <v>18</v>
      </c>
      <c r="H107" s="44"/>
      <c r="I107" s="45">
        <f t="shared" si="44"/>
        <v>0</v>
      </c>
      <c r="J107" s="73"/>
    </row>
    <row r="108" spans="1:11" x14ac:dyDescent="0.25">
      <c r="A108" s="71">
        <f>IF(F108&lt;&gt;"",1+MAX($A$2:A107),"")</f>
        <v>83</v>
      </c>
      <c r="B108" s="72"/>
      <c r="C108" s="47" t="s">
        <v>44</v>
      </c>
      <c r="D108" s="14">
        <f>81*2</f>
        <v>162</v>
      </c>
      <c r="E108" s="42">
        <v>0</v>
      </c>
      <c r="F108" s="14">
        <f t="shared" si="43"/>
        <v>162</v>
      </c>
      <c r="G108" s="79" t="s">
        <v>18</v>
      </c>
      <c r="H108" s="44"/>
      <c r="I108" s="45">
        <f t="shared" si="44"/>
        <v>0</v>
      </c>
      <c r="J108" s="73"/>
    </row>
    <row r="109" spans="1:11" x14ac:dyDescent="0.25">
      <c r="A109" s="71" t="str">
        <f>IF(F109&lt;&gt;"",1+MAX($A$2:A108),"")</f>
        <v/>
      </c>
      <c r="B109" s="72"/>
      <c r="C109" s="47"/>
      <c r="H109" s="44"/>
      <c r="I109" s="45"/>
      <c r="J109" s="73"/>
    </row>
    <row r="110" spans="1:11" x14ac:dyDescent="0.25">
      <c r="A110" s="71" t="str">
        <f>IF(F110&lt;&gt;"",1+MAX($A$2:A109),"")</f>
        <v/>
      </c>
      <c r="B110" s="72"/>
      <c r="C110" s="46" t="s">
        <v>96</v>
      </c>
      <c r="H110" s="44"/>
      <c r="I110" s="45"/>
      <c r="J110" s="73"/>
    </row>
    <row r="111" spans="1:11" x14ac:dyDescent="0.25">
      <c r="A111" s="71">
        <f>IF(F111&lt;&gt;"",1+MAX($A$2:A110),"")</f>
        <v>84</v>
      </c>
      <c r="B111" s="72"/>
      <c r="C111" s="47" t="s">
        <v>93</v>
      </c>
      <c r="D111" s="14">
        <v>262</v>
      </c>
      <c r="E111" s="42">
        <v>0</v>
      </c>
      <c r="F111" s="14">
        <f t="shared" ref="F111:F112" si="45">D111*(1+E111)</f>
        <v>262</v>
      </c>
      <c r="G111" s="79" t="s">
        <v>18</v>
      </c>
      <c r="H111" s="44"/>
      <c r="I111" s="45">
        <f t="shared" ref="I111:I112" si="46">H111*F111</f>
        <v>0</v>
      </c>
      <c r="J111" s="73"/>
    </row>
    <row r="112" spans="1:11" x14ac:dyDescent="0.25">
      <c r="A112" s="71">
        <f>IF(F112&lt;&gt;"",1+MAX($A$2:A111),"")</f>
        <v>85</v>
      </c>
      <c r="B112" s="72"/>
      <c r="C112" s="48" t="s">
        <v>95</v>
      </c>
      <c r="D112" s="14">
        <v>1342</v>
      </c>
      <c r="E112" s="42">
        <v>0</v>
      </c>
      <c r="F112" s="14">
        <f t="shared" si="45"/>
        <v>1342</v>
      </c>
      <c r="G112" s="79" t="s">
        <v>18</v>
      </c>
      <c r="H112" s="44"/>
      <c r="I112" s="45">
        <f t="shared" si="46"/>
        <v>0</v>
      </c>
      <c r="J112" s="73"/>
    </row>
    <row r="113" spans="1:11" x14ac:dyDescent="0.25">
      <c r="A113" s="71" t="str">
        <f>IF(F113&lt;&gt;"",1+MAX($A$2:A112),"")</f>
        <v/>
      </c>
      <c r="B113" s="72"/>
      <c r="C113" s="40" t="s">
        <v>21</v>
      </c>
      <c r="H113" s="44"/>
      <c r="I113" s="45"/>
      <c r="J113" s="73"/>
    </row>
    <row r="114" spans="1:11" x14ac:dyDescent="0.25">
      <c r="A114" s="71" t="str">
        <f>IF(F114&lt;&gt;"",1+MAX($A$2:A113),"")</f>
        <v/>
      </c>
      <c r="B114" s="72"/>
      <c r="C114" s="74" t="s">
        <v>65</v>
      </c>
      <c r="H114" s="44"/>
      <c r="I114" s="45"/>
      <c r="J114" s="73"/>
    </row>
    <row r="115" spans="1:11" x14ac:dyDescent="0.25">
      <c r="A115" s="71">
        <f>IF(F115&lt;&gt;"",1+MAX($A$2:A114),"")</f>
        <v>86</v>
      </c>
      <c r="B115" s="72"/>
      <c r="C115" s="47" t="s">
        <v>105</v>
      </c>
      <c r="D115" s="14">
        <v>1740</v>
      </c>
      <c r="E115" s="42">
        <v>0</v>
      </c>
      <c r="F115" s="14">
        <f t="shared" ref="F115" si="47">D115*(1+E115)</f>
        <v>1740</v>
      </c>
      <c r="G115" s="79" t="s">
        <v>20</v>
      </c>
      <c r="H115" s="44"/>
      <c r="I115" s="45">
        <f>H115*F115</f>
        <v>0</v>
      </c>
      <c r="J115" s="77"/>
      <c r="K115" s="78"/>
    </row>
    <row r="116" spans="1:11" x14ac:dyDescent="0.25">
      <c r="A116" s="71">
        <f>IF(F116&lt;&gt;"",1+MAX($A$2:A115),"")</f>
        <v>87</v>
      </c>
      <c r="B116" s="72"/>
      <c r="C116" s="47" t="s">
        <v>28</v>
      </c>
      <c r="D116" s="14">
        <v>106198</v>
      </c>
      <c r="E116" s="42">
        <v>0</v>
      </c>
      <c r="F116" s="14">
        <f t="shared" ref="F116" si="48">D116*(1+E116)</f>
        <v>106198</v>
      </c>
      <c r="G116" s="79" t="s">
        <v>18</v>
      </c>
      <c r="H116" s="44"/>
      <c r="I116" s="45">
        <f t="shared" ref="I116" si="49">H116*F116</f>
        <v>0</v>
      </c>
      <c r="J116" s="73"/>
    </row>
    <row r="117" spans="1:11" x14ac:dyDescent="0.25">
      <c r="A117" s="71">
        <f>IF(F117&lt;&gt;"",1+MAX($A$2:A116),"")</f>
        <v>88</v>
      </c>
      <c r="B117" s="72"/>
      <c r="C117" s="47" t="s">
        <v>45</v>
      </c>
      <c r="D117" s="14">
        <v>7993</v>
      </c>
      <c r="E117" s="42">
        <v>0</v>
      </c>
      <c r="F117" s="14">
        <f>D117*(1+E117)</f>
        <v>7993</v>
      </c>
      <c r="G117" s="79" t="s">
        <v>19</v>
      </c>
      <c r="H117" s="44"/>
      <c r="I117" s="45">
        <f>H117*F117</f>
        <v>0</v>
      </c>
      <c r="J117" s="73"/>
    </row>
    <row r="118" spans="1:11" x14ac:dyDescent="0.25">
      <c r="A118" s="71">
        <f>IF(F118&lt;&gt;"",1+MAX($A$2:A117),"")</f>
        <v>89</v>
      </c>
      <c r="B118" s="72"/>
      <c r="C118" s="47" t="s">
        <v>50</v>
      </c>
      <c r="D118" s="14">
        <v>27971</v>
      </c>
      <c r="E118" s="42">
        <v>0</v>
      </c>
      <c r="F118" s="14">
        <f>D118*(1+E118)</f>
        <v>27971</v>
      </c>
      <c r="G118" s="79" t="s">
        <v>18</v>
      </c>
      <c r="H118" s="44"/>
      <c r="I118" s="45">
        <f>H118*F118</f>
        <v>0</v>
      </c>
      <c r="J118" s="73"/>
    </row>
    <row r="119" spans="1:11" x14ac:dyDescent="0.25">
      <c r="A119" s="71">
        <f>IF(F119&lt;&gt;"",1+MAX($A$2:A118),"")</f>
        <v>90</v>
      </c>
      <c r="B119" s="72"/>
      <c r="C119" s="47" t="s">
        <v>51</v>
      </c>
      <c r="D119" s="14">
        <v>3736</v>
      </c>
      <c r="E119" s="42">
        <v>0</v>
      </c>
      <c r="F119" s="14">
        <f>D119*(1+E119)</f>
        <v>3736</v>
      </c>
      <c r="G119" s="79" t="s">
        <v>19</v>
      </c>
      <c r="H119" s="44"/>
      <c r="I119" s="45">
        <f>H119*F119</f>
        <v>0</v>
      </c>
      <c r="J119" s="73"/>
    </row>
    <row r="120" spans="1:11" x14ac:dyDescent="0.25">
      <c r="A120" s="71">
        <f>IF(F120&lt;&gt;"",1+MAX($A$2:A119),"")</f>
        <v>91</v>
      </c>
      <c r="B120" s="72"/>
      <c r="C120" s="47" t="s">
        <v>33</v>
      </c>
      <c r="D120" s="14">
        <v>4724</v>
      </c>
      <c r="E120" s="42">
        <v>0</v>
      </c>
      <c r="F120" s="14">
        <f t="shared" ref="F120:F121" si="50">D120*(1+E120)</f>
        <v>4724</v>
      </c>
      <c r="G120" s="79" t="s">
        <v>19</v>
      </c>
      <c r="H120" s="44"/>
      <c r="I120" s="45">
        <f t="shared" ref="I120" si="51">H120*F120</f>
        <v>0</v>
      </c>
      <c r="J120" s="73"/>
    </row>
    <row r="121" spans="1:11" x14ac:dyDescent="0.25">
      <c r="A121" s="71">
        <f>IF(F121&lt;&gt;"",1+MAX($A$2:A120),"")</f>
        <v>92</v>
      </c>
      <c r="B121" s="72"/>
      <c r="C121" s="47" t="s">
        <v>106</v>
      </c>
      <c r="D121" s="14">
        <v>1169</v>
      </c>
      <c r="E121" s="42">
        <v>0</v>
      </c>
      <c r="F121" s="14">
        <f t="shared" si="50"/>
        <v>1169</v>
      </c>
      <c r="G121" s="79" t="s">
        <v>20</v>
      </c>
      <c r="H121" s="44"/>
      <c r="I121" s="45">
        <f>H121*F121</f>
        <v>0</v>
      </c>
      <c r="J121" s="77"/>
      <c r="K121" s="78"/>
    </row>
    <row r="122" spans="1:11" x14ac:dyDescent="0.25">
      <c r="A122" s="71">
        <f>IF(F122&lt;&gt;"",1+MAX($A$2:A121),"")</f>
        <v>93</v>
      </c>
      <c r="B122" s="72"/>
      <c r="C122" s="47" t="s">
        <v>56</v>
      </c>
      <c r="D122" s="14">
        <v>3106</v>
      </c>
      <c r="E122" s="42">
        <v>0</v>
      </c>
      <c r="F122" s="14">
        <f t="shared" ref="F122:F123" si="52">D122*(1+E122)</f>
        <v>3106</v>
      </c>
      <c r="G122" s="79" t="s">
        <v>19</v>
      </c>
      <c r="H122" s="44"/>
      <c r="I122" s="45">
        <f t="shared" ref="I122" si="53">H122*F122</f>
        <v>0</v>
      </c>
      <c r="J122" s="73"/>
    </row>
    <row r="123" spans="1:11" x14ac:dyDescent="0.25">
      <c r="A123" s="71">
        <f>IF(F123&lt;&gt;"",1+MAX($A$2:A122),"")</f>
        <v>94</v>
      </c>
      <c r="B123" s="72"/>
      <c r="C123" s="47" t="s">
        <v>107</v>
      </c>
      <c r="D123" s="14">
        <v>10</v>
      </c>
      <c r="E123" s="42">
        <v>0</v>
      </c>
      <c r="F123" s="14">
        <f t="shared" si="52"/>
        <v>10</v>
      </c>
      <c r="G123" s="79" t="s">
        <v>20</v>
      </c>
      <c r="H123" s="44"/>
      <c r="I123" s="45">
        <f>H123*F123</f>
        <v>0</v>
      </c>
      <c r="J123" s="77"/>
      <c r="K123" s="78"/>
    </row>
    <row r="124" spans="1:11" x14ac:dyDescent="0.25">
      <c r="A124" s="71">
        <f>IF(F124&lt;&gt;"",1+MAX($A$2:A123),"")</f>
        <v>95</v>
      </c>
      <c r="B124" s="72"/>
      <c r="C124" s="47" t="s">
        <v>70</v>
      </c>
      <c r="D124" s="14">
        <v>44</v>
      </c>
      <c r="E124" s="42">
        <v>0</v>
      </c>
      <c r="F124" s="14">
        <f t="shared" ref="F124:F132" si="54">D124*(1+E124)</f>
        <v>44</v>
      </c>
      <c r="G124" s="79" t="s">
        <v>19</v>
      </c>
      <c r="H124" s="44"/>
      <c r="I124" s="45">
        <f t="shared" ref="I124:I132" si="55">H124*F124</f>
        <v>0</v>
      </c>
      <c r="J124" s="73"/>
    </row>
    <row r="125" spans="1:11" x14ac:dyDescent="0.25">
      <c r="A125" s="71">
        <f>IF(F125&lt;&gt;"",1+MAX($A$2:A124),"")</f>
        <v>96</v>
      </c>
      <c r="B125" s="72"/>
      <c r="C125" s="47" t="s">
        <v>108</v>
      </c>
      <c r="D125" s="14">
        <v>6</v>
      </c>
      <c r="E125" s="42">
        <v>0</v>
      </c>
      <c r="F125" s="14">
        <f t="shared" si="54"/>
        <v>6</v>
      </c>
      <c r="G125" s="79" t="s">
        <v>20</v>
      </c>
      <c r="H125" s="44"/>
      <c r="I125" s="45">
        <f t="shared" si="55"/>
        <v>0</v>
      </c>
      <c r="J125" s="77"/>
      <c r="K125" s="78"/>
    </row>
    <row r="126" spans="1:11" x14ac:dyDescent="0.25">
      <c r="A126" s="71">
        <f>IF(F126&lt;&gt;"",1+MAX($A$2:A125),"")</f>
        <v>97</v>
      </c>
      <c r="B126" s="72"/>
      <c r="C126" s="47" t="s">
        <v>42</v>
      </c>
      <c r="D126" s="14">
        <v>125</v>
      </c>
      <c r="E126" s="42">
        <v>0</v>
      </c>
      <c r="F126" s="14">
        <f t="shared" si="54"/>
        <v>125</v>
      </c>
      <c r="G126" s="79" t="s">
        <v>18</v>
      </c>
      <c r="H126" s="44"/>
      <c r="I126" s="45">
        <f t="shared" si="55"/>
        <v>0</v>
      </c>
      <c r="J126" s="73"/>
    </row>
    <row r="127" spans="1:11" x14ac:dyDescent="0.25">
      <c r="A127" s="71">
        <f>IF(F127&lt;&gt;"",1+MAX($A$2:A126),"")</f>
        <v>98</v>
      </c>
      <c r="B127" s="72"/>
      <c r="C127" s="47" t="s">
        <v>43</v>
      </c>
      <c r="D127" s="14">
        <v>177</v>
      </c>
      <c r="E127" s="42">
        <v>0</v>
      </c>
      <c r="F127" s="14">
        <f t="shared" si="54"/>
        <v>177</v>
      </c>
      <c r="G127" s="79" t="s">
        <v>18</v>
      </c>
      <c r="H127" s="44"/>
      <c r="I127" s="45">
        <f t="shared" si="55"/>
        <v>0</v>
      </c>
      <c r="J127" s="73"/>
    </row>
    <row r="128" spans="1:11" x14ac:dyDescent="0.25">
      <c r="A128" s="71">
        <f>IF(F128&lt;&gt;"",1+MAX($A$2:A127),"")</f>
        <v>99</v>
      </c>
      <c r="B128" s="72"/>
      <c r="C128" s="47" t="s">
        <v>44</v>
      </c>
      <c r="D128" s="14">
        <v>250</v>
      </c>
      <c r="E128" s="42">
        <v>0</v>
      </c>
      <c r="F128" s="14">
        <f t="shared" si="54"/>
        <v>250</v>
      </c>
      <c r="G128" s="79" t="s">
        <v>18</v>
      </c>
      <c r="H128" s="44"/>
      <c r="I128" s="45">
        <f t="shared" si="55"/>
        <v>0</v>
      </c>
      <c r="J128" s="73"/>
    </row>
    <row r="129" spans="1:11" x14ac:dyDescent="0.25">
      <c r="A129" s="71">
        <f>IF(F129&lt;&gt;"",1+MAX($A$2:A128),"")</f>
        <v>100</v>
      </c>
      <c r="B129" s="72"/>
      <c r="C129" s="47" t="s">
        <v>109</v>
      </c>
      <c r="D129" s="14">
        <v>4</v>
      </c>
      <c r="E129" s="42">
        <v>0</v>
      </c>
      <c r="F129" s="14">
        <f t="shared" si="54"/>
        <v>4</v>
      </c>
      <c r="G129" s="79" t="s">
        <v>20</v>
      </c>
      <c r="H129" s="44"/>
      <c r="I129" s="45">
        <f t="shared" si="55"/>
        <v>0</v>
      </c>
      <c r="J129" s="77"/>
      <c r="K129" s="78"/>
    </row>
    <row r="130" spans="1:11" x14ac:dyDescent="0.25">
      <c r="A130" s="71">
        <f>IF(F130&lt;&gt;"",1+MAX($A$2:A129),"")</f>
        <v>101</v>
      </c>
      <c r="B130" s="72"/>
      <c r="C130" s="47" t="s">
        <v>74</v>
      </c>
      <c r="D130" s="14">
        <v>9</v>
      </c>
      <c r="E130" s="42">
        <v>0</v>
      </c>
      <c r="F130" s="14">
        <f t="shared" si="54"/>
        <v>9</v>
      </c>
      <c r="G130" s="79" t="s">
        <v>19</v>
      </c>
      <c r="H130" s="44"/>
      <c r="I130" s="45">
        <f t="shared" si="55"/>
        <v>0</v>
      </c>
      <c r="J130" s="73"/>
    </row>
    <row r="131" spans="1:11" x14ac:dyDescent="0.25">
      <c r="A131" s="71">
        <f>IF(F131&lt;&gt;"",1+MAX($A$2:A130),"")</f>
        <v>102</v>
      </c>
      <c r="B131" s="72"/>
      <c r="C131" s="47" t="s">
        <v>77</v>
      </c>
      <c r="D131" s="14">
        <v>18596</v>
      </c>
      <c r="E131" s="42">
        <v>0</v>
      </c>
      <c r="F131" s="14">
        <f t="shared" si="54"/>
        <v>18596</v>
      </c>
      <c r="G131" s="79" t="s">
        <v>18</v>
      </c>
      <c r="H131" s="44"/>
      <c r="I131" s="45">
        <f t="shared" si="55"/>
        <v>0</v>
      </c>
      <c r="J131" s="73"/>
    </row>
    <row r="132" spans="1:11" x14ac:dyDescent="0.25">
      <c r="A132" s="71">
        <f>IF(F132&lt;&gt;"",1+MAX($A$2:A131),"")</f>
        <v>103</v>
      </c>
      <c r="B132" s="72"/>
      <c r="C132" s="47" t="s">
        <v>78</v>
      </c>
      <c r="D132" s="14">
        <v>18596</v>
      </c>
      <c r="E132" s="42">
        <v>0</v>
      </c>
      <c r="F132" s="14">
        <f t="shared" si="54"/>
        <v>18596</v>
      </c>
      <c r="G132" s="79" t="s">
        <v>18</v>
      </c>
      <c r="H132" s="44"/>
      <c r="I132" s="45">
        <f t="shared" si="55"/>
        <v>0</v>
      </c>
      <c r="J132" s="73"/>
    </row>
    <row r="133" spans="1:11" x14ac:dyDescent="0.25">
      <c r="A133" s="71" t="str">
        <f>IF(F133&lt;&gt;"",1+MAX($A$2:A132),"")</f>
        <v/>
      </c>
      <c r="B133" s="72"/>
      <c r="C133" s="47"/>
      <c r="H133" s="44"/>
      <c r="I133" s="45"/>
      <c r="J133" s="73"/>
    </row>
    <row r="134" spans="1:11" x14ac:dyDescent="0.25">
      <c r="A134" s="71" t="str">
        <f>IF(F134&lt;&gt;"",1+MAX($A$2:A133),"")</f>
        <v/>
      </c>
      <c r="B134" s="72"/>
      <c r="C134" s="46" t="s">
        <v>96</v>
      </c>
      <c r="H134" s="44"/>
      <c r="I134" s="45"/>
      <c r="J134" s="73"/>
    </row>
    <row r="135" spans="1:11" x14ac:dyDescent="0.25">
      <c r="A135" s="71">
        <f>IF(F135&lt;&gt;"",1+MAX($A$2:A134),"")</f>
        <v>104</v>
      </c>
      <c r="B135" s="72"/>
      <c r="C135" s="47" t="s">
        <v>93</v>
      </c>
      <c r="D135" s="14">
        <v>21548</v>
      </c>
      <c r="E135" s="42">
        <v>0</v>
      </c>
      <c r="F135" s="14">
        <f t="shared" ref="F135:F136" si="56">D135*(1+E135)</f>
        <v>21548</v>
      </c>
      <c r="G135" s="79" t="s">
        <v>18</v>
      </c>
      <c r="H135" s="44"/>
      <c r="I135" s="45">
        <f t="shared" ref="I135:I136" si="57">H135*F135</f>
        <v>0</v>
      </c>
      <c r="J135" s="73"/>
    </row>
    <row r="136" spans="1:11" x14ac:dyDescent="0.25">
      <c r="A136" s="71">
        <f>IF(F136&lt;&gt;"",1+MAX($A$2:A135),"")</f>
        <v>105</v>
      </c>
      <c r="B136" s="72"/>
      <c r="C136" s="48" t="s">
        <v>95</v>
      </c>
      <c r="D136" s="14">
        <v>2188</v>
      </c>
      <c r="E136" s="42">
        <v>0</v>
      </c>
      <c r="F136" s="14">
        <f t="shared" si="56"/>
        <v>2188</v>
      </c>
      <c r="G136" s="79" t="s">
        <v>18</v>
      </c>
      <c r="H136" s="44"/>
      <c r="I136" s="45">
        <f t="shared" si="57"/>
        <v>0</v>
      </c>
      <c r="J136" s="73"/>
    </row>
    <row r="137" spans="1:11" x14ac:dyDescent="0.25">
      <c r="A137" s="71" t="str">
        <f>IF(F137&lt;&gt;"",1+MAX($A$2:A136),"")</f>
        <v/>
      </c>
      <c r="B137" s="72"/>
      <c r="C137" s="40" t="s">
        <v>21</v>
      </c>
      <c r="H137" s="44"/>
      <c r="I137" s="45"/>
      <c r="J137" s="73"/>
    </row>
    <row r="138" spans="1:11" x14ac:dyDescent="0.25">
      <c r="A138" s="71" t="str">
        <f>IF(F138&lt;&gt;"",1+MAX($A$2:A137),"")</f>
        <v/>
      </c>
      <c r="B138" s="72"/>
      <c r="C138" s="74" t="s">
        <v>79</v>
      </c>
      <c r="H138" s="44"/>
      <c r="I138" s="45"/>
      <c r="J138" s="73"/>
    </row>
    <row r="139" spans="1:11" x14ac:dyDescent="0.25">
      <c r="A139" s="71">
        <f>IF(F139&lt;&gt;"",1+MAX($A$2:A138),"")</f>
        <v>106</v>
      </c>
      <c r="B139" s="72"/>
      <c r="C139" s="47" t="s">
        <v>105</v>
      </c>
      <c r="D139" s="14">
        <v>1549</v>
      </c>
      <c r="E139" s="42">
        <v>0</v>
      </c>
      <c r="F139" s="14">
        <f t="shared" ref="F139" si="58">D139*(1+E139)</f>
        <v>1549</v>
      </c>
      <c r="G139" s="79" t="s">
        <v>20</v>
      </c>
      <c r="H139" s="44"/>
      <c r="I139" s="45">
        <f>H139*F139</f>
        <v>0</v>
      </c>
      <c r="J139" s="77"/>
      <c r="K139" s="78"/>
    </row>
    <row r="140" spans="1:11" x14ac:dyDescent="0.25">
      <c r="A140" s="71">
        <f>IF(F140&lt;&gt;"",1+MAX($A$2:A139),"")</f>
        <v>107</v>
      </c>
      <c r="B140" s="72"/>
      <c r="C140" s="47" t="s">
        <v>69</v>
      </c>
      <c r="D140" s="14">
        <v>90890</v>
      </c>
      <c r="E140" s="42">
        <v>0</v>
      </c>
      <c r="F140" s="14">
        <f>D140*(1+E140)</f>
        <v>90890</v>
      </c>
      <c r="G140" s="79" t="s">
        <v>18</v>
      </c>
      <c r="H140" s="44"/>
      <c r="I140" s="45">
        <f>H140*F140</f>
        <v>0</v>
      </c>
      <c r="J140" s="73"/>
    </row>
    <row r="141" spans="1:11" x14ac:dyDescent="0.25">
      <c r="A141" s="71">
        <f>IF(F141&lt;&gt;"",1+MAX($A$2:A140),"")</f>
        <v>108</v>
      </c>
      <c r="B141" s="72"/>
      <c r="C141" s="47" t="s">
        <v>45</v>
      </c>
      <c r="D141" s="14">
        <v>8190</v>
      </c>
      <c r="E141" s="42">
        <v>0</v>
      </c>
      <c r="F141" s="14">
        <f>D141*(1+E141)</f>
        <v>8190</v>
      </c>
      <c r="G141" s="79" t="s">
        <v>19</v>
      </c>
      <c r="H141" s="44"/>
      <c r="I141" s="45">
        <f>H141*F141</f>
        <v>0</v>
      </c>
      <c r="J141" s="73"/>
    </row>
    <row r="142" spans="1:11" x14ac:dyDescent="0.25">
      <c r="A142" s="71">
        <f>IF(F142&lt;&gt;"",1+MAX($A$2:A141),"")</f>
        <v>109</v>
      </c>
      <c r="B142" s="72"/>
      <c r="C142" s="47" t="s">
        <v>50</v>
      </c>
      <c r="D142" s="14">
        <v>27542</v>
      </c>
      <c r="E142" s="42">
        <v>0</v>
      </c>
      <c r="F142" s="14">
        <f>D142*(1+E142)</f>
        <v>27542</v>
      </c>
      <c r="G142" s="79" t="s">
        <v>18</v>
      </c>
      <c r="H142" s="44"/>
      <c r="I142" s="45">
        <f>H142*F142</f>
        <v>0</v>
      </c>
      <c r="J142" s="73"/>
    </row>
    <row r="143" spans="1:11" x14ac:dyDescent="0.25">
      <c r="A143" s="71">
        <f>IF(F143&lt;&gt;"",1+MAX($A$2:A142),"")</f>
        <v>110</v>
      </c>
      <c r="B143" s="72"/>
      <c r="C143" s="47" t="s">
        <v>51</v>
      </c>
      <c r="D143" s="14">
        <v>3536</v>
      </c>
      <c r="E143" s="42">
        <v>0</v>
      </c>
      <c r="F143" s="14">
        <f>D143*(1+E143)</f>
        <v>3536</v>
      </c>
      <c r="G143" s="79" t="s">
        <v>19</v>
      </c>
      <c r="H143" s="44"/>
      <c r="I143" s="45">
        <f>H143*F143</f>
        <v>0</v>
      </c>
      <c r="J143" s="73"/>
    </row>
    <row r="144" spans="1:11" x14ac:dyDescent="0.25">
      <c r="A144" s="71">
        <f>IF(F144&lt;&gt;"",1+MAX($A$2:A143),"")</f>
        <v>111</v>
      </c>
      <c r="B144" s="72"/>
      <c r="C144" s="47" t="s">
        <v>33</v>
      </c>
      <c r="D144" s="14">
        <v>3710</v>
      </c>
      <c r="E144" s="42">
        <v>0</v>
      </c>
      <c r="F144" s="14">
        <f t="shared" ref="F144:F146" si="59">D144*(1+E144)</f>
        <v>3710</v>
      </c>
      <c r="G144" s="79" t="s">
        <v>19</v>
      </c>
      <c r="H144" s="44"/>
      <c r="I144" s="45">
        <f t="shared" ref="I144:I145" si="60">H144*F144</f>
        <v>0</v>
      </c>
      <c r="J144" s="73"/>
    </row>
    <row r="145" spans="1:11" x14ac:dyDescent="0.25">
      <c r="A145" s="71">
        <f>IF(F145&lt;&gt;"",1+MAX($A$2:A144),"")</f>
        <v>112</v>
      </c>
      <c r="B145" s="72"/>
      <c r="C145" s="47" t="s">
        <v>32</v>
      </c>
      <c r="D145" s="14">
        <v>80</v>
      </c>
      <c r="E145" s="42">
        <v>0</v>
      </c>
      <c r="F145" s="14">
        <f t="shared" si="59"/>
        <v>80</v>
      </c>
      <c r="G145" s="79" t="s">
        <v>19</v>
      </c>
      <c r="H145" s="44"/>
      <c r="I145" s="45">
        <f t="shared" si="60"/>
        <v>0</v>
      </c>
      <c r="J145" s="73"/>
    </row>
    <row r="146" spans="1:11" x14ac:dyDescent="0.25">
      <c r="A146" s="71">
        <f>IF(F146&lt;&gt;"",1+MAX($A$2:A145),"")</f>
        <v>113</v>
      </c>
      <c r="B146" s="72"/>
      <c r="C146" s="47" t="s">
        <v>110</v>
      </c>
      <c r="D146" s="14">
        <v>63</v>
      </c>
      <c r="E146" s="42">
        <v>0</v>
      </c>
      <c r="F146" s="14">
        <f t="shared" si="59"/>
        <v>63</v>
      </c>
      <c r="G146" s="79" t="s">
        <v>20</v>
      </c>
      <c r="H146" s="44"/>
      <c r="I146" s="45">
        <f>H146*F146</f>
        <v>0</v>
      </c>
      <c r="J146" s="77"/>
      <c r="K146" s="78"/>
    </row>
    <row r="147" spans="1:11" x14ac:dyDescent="0.25">
      <c r="A147" s="71">
        <f>IF(F147&lt;&gt;"",1+MAX($A$2:A146),"")</f>
        <v>114</v>
      </c>
      <c r="B147" s="72"/>
      <c r="C147" s="47" t="s">
        <v>43</v>
      </c>
      <c r="D147" s="14">
        <v>6034</v>
      </c>
      <c r="E147" s="42">
        <v>0</v>
      </c>
      <c r="F147" s="14">
        <f>D147*(1+E147)</f>
        <v>6034</v>
      </c>
      <c r="G147" s="79" t="s">
        <v>18</v>
      </c>
      <c r="H147" s="44"/>
      <c r="I147" s="45">
        <f>H147*F147</f>
        <v>0</v>
      </c>
      <c r="J147" s="73"/>
    </row>
    <row r="148" spans="1:11" x14ac:dyDescent="0.25">
      <c r="A148" s="71">
        <f>IF(F148&lt;&gt;"",1+MAX($A$2:A147),"")</f>
        <v>115</v>
      </c>
      <c r="B148" s="72"/>
      <c r="C148" s="47" t="s">
        <v>90</v>
      </c>
      <c r="D148" s="14">
        <v>997</v>
      </c>
      <c r="E148" s="42">
        <v>0</v>
      </c>
      <c r="F148" s="14">
        <f>D148*(1+E148)</f>
        <v>997</v>
      </c>
      <c r="G148" s="79" t="s">
        <v>18</v>
      </c>
      <c r="H148" s="44"/>
      <c r="I148" s="45">
        <f>H148*F148</f>
        <v>0</v>
      </c>
      <c r="J148" s="73"/>
    </row>
    <row r="149" spans="1:11" x14ac:dyDescent="0.25">
      <c r="A149" s="71">
        <f>IF(F149&lt;&gt;"",1+MAX($A$2:A148),"")</f>
        <v>116</v>
      </c>
      <c r="B149" s="72"/>
      <c r="C149" s="47" t="s">
        <v>89</v>
      </c>
      <c r="D149" s="14">
        <v>1398</v>
      </c>
      <c r="E149" s="42">
        <v>0</v>
      </c>
      <c r="F149" s="14">
        <f>D149*(1+E149)</f>
        <v>1398</v>
      </c>
      <c r="G149" s="79" t="s">
        <v>18</v>
      </c>
      <c r="H149" s="44"/>
      <c r="I149" s="45">
        <f>H149*F149</f>
        <v>0</v>
      </c>
      <c r="J149" s="73"/>
    </row>
    <row r="150" spans="1:11" x14ac:dyDescent="0.25">
      <c r="A150" s="71">
        <f>IF(F150&lt;&gt;"",1+MAX($A$2:A149),"")</f>
        <v>117</v>
      </c>
      <c r="B150" s="72"/>
      <c r="C150" s="47" t="s">
        <v>106</v>
      </c>
      <c r="D150" s="14">
        <v>1030</v>
      </c>
      <c r="E150" s="42">
        <v>0</v>
      </c>
      <c r="F150" s="14">
        <f t="shared" ref="F150" si="61">D150*(1+E150)</f>
        <v>1030</v>
      </c>
      <c r="G150" s="79" t="s">
        <v>20</v>
      </c>
      <c r="H150" s="44"/>
      <c r="I150" s="45">
        <f>H150*F150</f>
        <v>0</v>
      </c>
      <c r="J150" s="77"/>
      <c r="K150" s="78"/>
    </row>
    <row r="151" spans="1:11" x14ac:dyDescent="0.25">
      <c r="A151" s="71">
        <f>IF(F151&lt;&gt;"",1+MAX($A$2:A150),"")</f>
        <v>118</v>
      </c>
      <c r="B151" s="72"/>
      <c r="C151" s="47" t="s">
        <v>56</v>
      </c>
      <c r="D151" s="14">
        <v>2738</v>
      </c>
      <c r="E151" s="42">
        <v>0</v>
      </c>
      <c r="F151" s="14">
        <f t="shared" ref="F151:F154" si="62">D151*(1+E151)</f>
        <v>2738</v>
      </c>
      <c r="G151" s="79" t="s">
        <v>19</v>
      </c>
      <c r="H151" s="44"/>
      <c r="I151" s="45">
        <f t="shared" ref="I151:I153" si="63">H151*F151</f>
        <v>0</v>
      </c>
      <c r="J151" s="73"/>
    </row>
    <row r="152" spans="1:11" x14ac:dyDescent="0.25">
      <c r="A152" s="71">
        <f>IF(F152&lt;&gt;"",1+MAX($A$2:A151),"")</f>
        <v>119</v>
      </c>
      <c r="B152" s="72"/>
      <c r="C152" s="47" t="s">
        <v>111</v>
      </c>
      <c r="D152" s="14">
        <v>918</v>
      </c>
      <c r="E152" s="42">
        <v>0</v>
      </c>
      <c r="F152" s="14">
        <f t="shared" si="62"/>
        <v>918</v>
      </c>
      <c r="G152" s="79" t="s">
        <v>20</v>
      </c>
      <c r="H152" s="44"/>
      <c r="I152" s="45">
        <f t="shared" si="63"/>
        <v>0</v>
      </c>
      <c r="J152" s="77"/>
      <c r="K152" s="78"/>
    </row>
    <row r="153" spans="1:11" x14ac:dyDescent="0.25">
      <c r="A153" s="71">
        <f>IF(F153&lt;&gt;"",1+MAX($A$2:A152),"")</f>
        <v>120</v>
      </c>
      <c r="B153" s="72"/>
      <c r="C153" s="47" t="s">
        <v>78</v>
      </c>
      <c r="D153" s="14">
        <v>14642</v>
      </c>
      <c r="E153" s="42">
        <v>0</v>
      </c>
      <c r="F153" s="14">
        <f t="shared" si="62"/>
        <v>14642</v>
      </c>
      <c r="G153" s="79" t="s">
        <v>18</v>
      </c>
      <c r="H153" s="44"/>
      <c r="I153" s="45">
        <f t="shared" si="63"/>
        <v>0</v>
      </c>
      <c r="J153" s="73"/>
    </row>
    <row r="154" spans="1:11" x14ac:dyDescent="0.25">
      <c r="A154" s="71">
        <f>IF(F154&lt;&gt;"",1+MAX($A$2:A153),"")</f>
        <v>121</v>
      </c>
      <c r="B154" s="72"/>
      <c r="C154" s="47" t="s">
        <v>109</v>
      </c>
      <c r="D154" s="14">
        <v>292</v>
      </c>
      <c r="E154" s="42">
        <v>0</v>
      </c>
      <c r="F154" s="14">
        <f t="shared" si="62"/>
        <v>292</v>
      </c>
      <c r="G154" s="79" t="s">
        <v>20</v>
      </c>
      <c r="H154" s="44"/>
      <c r="I154" s="45">
        <f>H154*F154</f>
        <v>0</v>
      </c>
      <c r="J154" s="77"/>
      <c r="K154" s="78"/>
    </row>
    <row r="155" spans="1:11" x14ac:dyDescent="0.25">
      <c r="A155" s="71">
        <f>IF(F155&lt;&gt;"",1+MAX($A$2:A154),"")</f>
        <v>122</v>
      </c>
      <c r="B155" s="72"/>
      <c r="C155" s="47" t="s">
        <v>74</v>
      </c>
      <c r="D155" s="14">
        <v>614</v>
      </c>
      <c r="E155" s="42">
        <v>0</v>
      </c>
      <c r="F155" s="14">
        <f t="shared" ref="F155:F156" si="64">D155*(1+E155)</f>
        <v>614</v>
      </c>
      <c r="G155" s="79" t="s">
        <v>19</v>
      </c>
      <c r="H155" s="44"/>
      <c r="I155" s="45">
        <f t="shared" ref="I155" si="65">H155*F155</f>
        <v>0</v>
      </c>
      <c r="J155" s="73"/>
    </row>
    <row r="156" spans="1:11" x14ac:dyDescent="0.25">
      <c r="A156" s="71">
        <f>IF(F156&lt;&gt;"",1+MAX($A$2:A155),"")</f>
        <v>123</v>
      </c>
      <c r="B156" s="72"/>
      <c r="C156" s="47" t="s">
        <v>107</v>
      </c>
      <c r="D156" s="14">
        <v>149</v>
      </c>
      <c r="E156" s="42">
        <v>0</v>
      </c>
      <c r="F156" s="14">
        <f t="shared" si="64"/>
        <v>149</v>
      </c>
      <c r="G156" s="79" t="s">
        <v>20</v>
      </c>
      <c r="H156" s="44"/>
      <c r="I156" s="45">
        <f>H156*F156</f>
        <v>0</v>
      </c>
      <c r="J156" s="77"/>
      <c r="K156" s="78"/>
    </row>
    <row r="157" spans="1:11" x14ac:dyDescent="0.25">
      <c r="A157" s="71">
        <f>IF(F157&lt;&gt;"",1+MAX($A$2:A156),"")</f>
        <v>124</v>
      </c>
      <c r="B157" s="72"/>
      <c r="C157" s="47" t="s">
        <v>70</v>
      </c>
      <c r="D157" s="14">
        <v>396</v>
      </c>
      <c r="E157" s="42">
        <v>0</v>
      </c>
      <c r="F157" s="14">
        <f t="shared" ref="F157" si="66">D157*(1+E157)</f>
        <v>396</v>
      </c>
      <c r="G157" s="79" t="s">
        <v>19</v>
      </c>
      <c r="H157" s="44"/>
      <c r="I157" s="45">
        <f t="shared" ref="I157" si="67">H157*F157</f>
        <v>0</v>
      </c>
      <c r="J157" s="73"/>
    </row>
    <row r="158" spans="1:11" x14ac:dyDescent="0.25">
      <c r="A158" s="71" t="str">
        <f>IF(F158&lt;&gt;"",1+MAX($A$2:A157),"")</f>
        <v/>
      </c>
      <c r="B158" s="72"/>
      <c r="C158" s="47" t="s">
        <v>21</v>
      </c>
      <c r="H158" s="44"/>
      <c r="I158" s="45"/>
      <c r="J158" s="73"/>
    </row>
    <row r="159" spans="1:11" x14ac:dyDescent="0.25">
      <c r="A159" s="71" t="str">
        <f>IF(F159&lt;&gt;"",1+MAX($A$2:A158),"")</f>
        <v/>
      </c>
      <c r="C159" s="46" t="s">
        <v>96</v>
      </c>
      <c r="H159" s="44"/>
      <c r="I159" s="45"/>
      <c r="J159" s="73"/>
    </row>
    <row r="160" spans="1:11" x14ac:dyDescent="0.25">
      <c r="A160" s="71">
        <f>IF(F160&lt;&gt;"",1+MAX($A$2:A159),"")</f>
        <v>125</v>
      </c>
      <c r="C160" s="47" t="s">
        <v>93</v>
      </c>
      <c r="D160" s="14">
        <v>18546</v>
      </c>
      <c r="E160" s="42">
        <v>0</v>
      </c>
      <c r="F160" s="14">
        <f t="shared" ref="F160:F161" si="68">D160*(1+E160)</f>
        <v>18546</v>
      </c>
      <c r="G160" s="79" t="s">
        <v>18</v>
      </c>
      <c r="H160" s="44"/>
      <c r="I160" s="45">
        <f t="shared" ref="I160:I161" si="69">H160*F160</f>
        <v>0</v>
      </c>
      <c r="J160" s="73"/>
    </row>
    <row r="161" spans="1:10" ht="15.75" thickBot="1" x14ac:dyDescent="0.3">
      <c r="A161" s="76">
        <f>IF(F161&lt;&gt;"",1+MAX($A$2:A160),"")</f>
        <v>126</v>
      </c>
      <c r="B161" s="81"/>
      <c r="C161" s="65" t="s">
        <v>95</v>
      </c>
      <c r="D161" s="52">
        <v>1948</v>
      </c>
      <c r="E161" s="51">
        <v>0</v>
      </c>
      <c r="F161" s="52">
        <f t="shared" si="68"/>
        <v>1948</v>
      </c>
      <c r="G161" s="80" t="s">
        <v>18</v>
      </c>
      <c r="H161" s="54"/>
      <c r="I161" s="66">
        <f t="shared" si="69"/>
        <v>0</v>
      </c>
      <c r="J161" s="7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Takeoff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2018-09-12T21:20:14Z</cp:lastPrinted>
  <dcterms:created xsi:type="dcterms:W3CDTF">2018-05-17T19:16:00Z</dcterms:created>
  <dcterms:modified xsi:type="dcterms:W3CDTF">2019-08-06T16:34:17Z</dcterms:modified>
</cp:coreProperties>
</file>