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050BD4ED-3D31-46C6-8D40-265BA98385C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Sheet1!$A$1:$L$307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51" i="1" l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J283" i="1"/>
  <c r="L282" i="1" s="1"/>
  <c r="G283" i="1"/>
  <c r="A281" i="1"/>
  <c r="J280" i="1"/>
  <c r="G280" i="1"/>
  <c r="J279" i="1"/>
  <c r="G279" i="1"/>
  <c r="A278" i="1"/>
  <c r="A277" i="1"/>
  <c r="J276" i="1"/>
  <c r="G276" i="1"/>
  <c r="J275" i="1"/>
  <c r="G275" i="1"/>
  <c r="J274" i="1"/>
  <c r="G274" i="1"/>
  <c r="J273" i="1"/>
  <c r="G273" i="1"/>
  <c r="J272" i="1"/>
  <c r="G272" i="1"/>
  <c r="J271" i="1"/>
  <c r="G271" i="1"/>
  <c r="J270" i="1"/>
  <c r="G270" i="1"/>
  <c r="J269" i="1"/>
  <c r="G269" i="1"/>
  <c r="J268" i="1"/>
  <c r="G268" i="1"/>
  <c r="J267" i="1"/>
  <c r="G267" i="1"/>
  <c r="J266" i="1"/>
  <c r="G266" i="1"/>
  <c r="J265" i="1"/>
  <c r="G265" i="1"/>
  <c r="J264" i="1"/>
  <c r="G264" i="1"/>
  <c r="J263" i="1"/>
  <c r="G263" i="1"/>
  <c r="J262" i="1"/>
  <c r="G262" i="1"/>
  <c r="J261" i="1"/>
  <c r="G261" i="1"/>
  <c r="J260" i="1"/>
  <c r="G260" i="1"/>
  <c r="J259" i="1"/>
  <c r="G259" i="1"/>
  <c r="A258" i="1"/>
  <c r="A257" i="1"/>
  <c r="J256" i="1"/>
  <c r="G256" i="1"/>
  <c r="J255" i="1"/>
  <c r="G255" i="1"/>
  <c r="J254" i="1"/>
  <c r="G254" i="1"/>
  <c r="J253" i="1"/>
  <c r="G253" i="1"/>
  <c r="J252" i="1"/>
  <c r="G252" i="1"/>
  <c r="J251" i="1"/>
  <c r="G251" i="1"/>
  <c r="A250" i="1"/>
  <c r="A248" i="1"/>
  <c r="J247" i="1"/>
  <c r="G247" i="1"/>
  <c r="J246" i="1"/>
  <c r="G246" i="1"/>
  <c r="J245" i="1"/>
  <c r="G245" i="1"/>
  <c r="J244" i="1"/>
  <c r="G244" i="1"/>
  <c r="J243" i="1"/>
  <c r="G243" i="1"/>
  <c r="J242" i="1"/>
  <c r="G242" i="1"/>
  <c r="J241" i="1"/>
  <c r="G241" i="1"/>
  <c r="J240" i="1"/>
  <c r="G240" i="1"/>
  <c r="A239" i="1"/>
  <c r="A238" i="1"/>
  <c r="J237" i="1"/>
  <c r="G237" i="1"/>
  <c r="J236" i="1"/>
  <c r="G236" i="1"/>
  <c r="J235" i="1"/>
  <c r="G235" i="1"/>
  <c r="J234" i="1"/>
  <c r="G234" i="1"/>
  <c r="J233" i="1"/>
  <c r="G233" i="1"/>
  <c r="J232" i="1"/>
  <c r="G232" i="1"/>
  <c r="J231" i="1"/>
  <c r="G231" i="1"/>
  <c r="J230" i="1"/>
  <c r="G230" i="1"/>
  <c r="J229" i="1"/>
  <c r="G229" i="1"/>
  <c r="A228" i="1"/>
  <c r="A227" i="1"/>
  <c r="J226" i="1"/>
  <c r="G226" i="1"/>
  <c r="J225" i="1"/>
  <c r="G225" i="1"/>
  <c r="A224" i="1"/>
  <c r="A223" i="1"/>
  <c r="J222" i="1"/>
  <c r="G222" i="1"/>
  <c r="A221" i="1"/>
  <c r="A220" i="1"/>
  <c r="J219" i="1"/>
  <c r="G219" i="1"/>
  <c r="A218" i="1"/>
  <c r="A217" i="1"/>
  <c r="J216" i="1"/>
  <c r="G216" i="1"/>
  <c r="J215" i="1"/>
  <c r="G215" i="1"/>
  <c r="A214" i="1"/>
  <c r="A213" i="1"/>
  <c r="J212" i="1"/>
  <c r="G212" i="1"/>
  <c r="J211" i="1"/>
  <c r="G211" i="1"/>
  <c r="J210" i="1"/>
  <c r="G210" i="1"/>
  <c r="A209" i="1"/>
  <c r="A208" i="1"/>
  <c r="J207" i="1"/>
  <c r="G207" i="1"/>
  <c r="J206" i="1"/>
  <c r="G206" i="1"/>
  <c r="J205" i="1"/>
  <c r="G205" i="1"/>
  <c r="J204" i="1"/>
  <c r="G204" i="1"/>
  <c r="J203" i="1"/>
  <c r="G203" i="1"/>
  <c r="J202" i="1"/>
  <c r="G202" i="1"/>
  <c r="J201" i="1"/>
  <c r="G201" i="1"/>
  <c r="J200" i="1"/>
  <c r="G200" i="1"/>
  <c r="J199" i="1"/>
  <c r="G199" i="1"/>
  <c r="J198" i="1"/>
  <c r="G198" i="1"/>
  <c r="J197" i="1"/>
  <c r="L194" i="1" s="1"/>
  <c r="G197" i="1"/>
  <c r="J196" i="1"/>
  <c r="G196" i="1"/>
  <c r="A195" i="1"/>
  <c r="A193" i="1"/>
  <c r="J192" i="1"/>
  <c r="G192" i="1"/>
  <c r="J191" i="1"/>
  <c r="G191" i="1"/>
  <c r="J190" i="1"/>
  <c r="G190" i="1"/>
  <c r="J189" i="1"/>
  <c r="G189" i="1"/>
  <c r="J188" i="1"/>
  <c r="G188" i="1"/>
  <c r="J187" i="1"/>
  <c r="G187" i="1"/>
  <c r="J186" i="1"/>
  <c r="G186" i="1"/>
  <c r="A185" i="1"/>
  <c r="A184" i="1"/>
  <c r="J183" i="1"/>
  <c r="G183" i="1"/>
  <c r="J182" i="1"/>
  <c r="G182" i="1"/>
  <c r="J181" i="1"/>
  <c r="G181" i="1"/>
  <c r="J180" i="1"/>
  <c r="G180" i="1"/>
  <c r="A179" i="1"/>
  <c r="A178" i="1"/>
  <c r="J177" i="1"/>
  <c r="G177" i="1"/>
  <c r="J176" i="1"/>
  <c r="G176" i="1"/>
  <c r="J175" i="1"/>
  <c r="G175" i="1"/>
  <c r="J174" i="1"/>
  <c r="G174" i="1"/>
  <c r="J173" i="1"/>
  <c r="G173" i="1"/>
  <c r="J172" i="1"/>
  <c r="G172" i="1"/>
  <c r="A171" i="1"/>
  <c r="A170" i="1"/>
  <c r="J169" i="1"/>
  <c r="G169" i="1"/>
  <c r="J168" i="1"/>
  <c r="G168" i="1"/>
  <c r="J167" i="1"/>
  <c r="G167" i="1"/>
  <c r="J166" i="1"/>
  <c r="G166" i="1"/>
  <c r="J165" i="1"/>
  <c r="G165" i="1"/>
  <c r="A164" i="1"/>
  <c r="A162" i="1"/>
  <c r="J161" i="1"/>
  <c r="L160" i="1" s="1"/>
  <c r="G161" i="1"/>
  <c r="A159" i="1"/>
  <c r="J158" i="1"/>
  <c r="G158" i="1"/>
  <c r="J157" i="1"/>
  <c r="G157" i="1"/>
  <c r="J156" i="1"/>
  <c r="G156" i="1"/>
  <c r="J155" i="1"/>
  <c r="G155" i="1"/>
  <c r="J154" i="1"/>
  <c r="G154" i="1"/>
  <c r="J153" i="1"/>
  <c r="G153" i="1"/>
  <c r="J152" i="1"/>
  <c r="G152" i="1"/>
  <c r="A151" i="1"/>
  <c r="A150" i="1"/>
  <c r="J149" i="1"/>
  <c r="G149" i="1"/>
  <c r="J148" i="1"/>
  <c r="G148" i="1"/>
  <c r="J147" i="1"/>
  <c r="G147" i="1"/>
  <c r="J146" i="1"/>
  <c r="G146" i="1"/>
  <c r="J145" i="1"/>
  <c r="G145" i="1"/>
  <c r="J144" i="1"/>
  <c r="G144" i="1"/>
  <c r="A143" i="1"/>
  <c r="A142" i="1"/>
  <c r="J141" i="1"/>
  <c r="G141" i="1"/>
  <c r="J140" i="1"/>
  <c r="G140" i="1"/>
  <c r="L139" i="1"/>
  <c r="A138" i="1"/>
  <c r="J137" i="1"/>
  <c r="G137" i="1"/>
  <c r="J136" i="1"/>
  <c r="G136" i="1"/>
  <c r="A135" i="1"/>
  <c r="A134" i="1"/>
  <c r="J133" i="1"/>
  <c r="G133" i="1"/>
  <c r="E132" i="1"/>
  <c r="J132" i="1" s="1"/>
  <c r="A131" i="1"/>
  <c r="A130" i="1"/>
  <c r="J129" i="1"/>
  <c r="G129" i="1"/>
  <c r="E128" i="1"/>
  <c r="A127" i="1"/>
  <c r="A126" i="1"/>
  <c r="E125" i="1"/>
  <c r="G125" i="1" s="1"/>
  <c r="A124" i="1"/>
  <c r="J123" i="1"/>
  <c r="G123" i="1"/>
  <c r="A122" i="1"/>
  <c r="A121" i="1"/>
  <c r="J120" i="1"/>
  <c r="G120" i="1"/>
  <c r="J119" i="1"/>
  <c r="G119" i="1"/>
  <c r="J118" i="1"/>
  <c r="G118" i="1"/>
  <c r="A117" i="1"/>
  <c r="A116" i="1"/>
  <c r="E115" i="1"/>
  <c r="J115" i="1" s="1"/>
  <c r="A114" i="1"/>
  <c r="A112" i="1"/>
  <c r="J111" i="1"/>
  <c r="G111" i="1"/>
  <c r="J110" i="1"/>
  <c r="G110" i="1"/>
  <c r="A109" i="1"/>
  <c r="A108" i="1"/>
  <c r="J107" i="1"/>
  <c r="G107" i="1"/>
  <c r="J106" i="1"/>
  <c r="G106" i="1"/>
  <c r="J105" i="1"/>
  <c r="G105" i="1"/>
  <c r="J104" i="1"/>
  <c r="G104" i="1"/>
  <c r="A103" i="1"/>
  <c r="A101" i="1"/>
  <c r="J100" i="1"/>
  <c r="G100" i="1"/>
  <c r="E99" i="1"/>
  <c r="J98" i="1"/>
  <c r="G98" i="1"/>
  <c r="J97" i="1"/>
  <c r="G97" i="1"/>
  <c r="J96" i="1"/>
  <c r="G96" i="1"/>
  <c r="A94" i="1"/>
  <c r="J93" i="1"/>
  <c r="G93" i="1"/>
  <c r="J92" i="1"/>
  <c r="G92" i="1"/>
  <c r="J91" i="1"/>
  <c r="G91" i="1"/>
  <c r="A90" i="1"/>
  <c r="A89" i="1"/>
  <c r="J88" i="1"/>
  <c r="G88" i="1"/>
  <c r="A87" i="1"/>
  <c r="A86" i="1"/>
  <c r="E85" i="1"/>
  <c r="A84" i="1"/>
  <c r="A83" i="1"/>
  <c r="J82" i="1"/>
  <c r="G82" i="1"/>
  <c r="J81" i="1"/>
  <c r="G81" i="1"/>
  <c r="A80" i="1"/>
  <c r="A79" i="1"/>
  <c r="J78" i="1"/>
  <c r="G78" i="1"/>
  <c r="J77" i="1"/>
  <c r="G77" i="1"/>
  <c r="J76" i="1"/>
  <c r="G76" i="1"/>
  <c r="J75" i="1"/>
  <c r="G75" i="1"/>
  <c r="J74" i="1"/>
  <c r="G74" i="1"/>
  <c r="A72" i="1"/>
  <c r="G71" i="1"/>
  <c r="J71" i="1" s="1"/>
  <c r="G70" i="1"/>
  <c r="G69" i="1"/>
  <c r="J69" i="1" s="1"/>
  <c r="G68" i="1"/>
  <c r="J68" i="1" s="1"/>
  <c r="G67" i="1"/>
  <c r="J67" i="1" s="1"/>
  <c r="G66" i="1"/>
  <c r="A65" i="1"/>
  <c r="A64" i="1"/>
  <c r="J63" i="1"/>
  <c r="G63" i="1"/>
  <c r="G62" i="1"/>
  <c r="J62" i="1" s="1"/>
  <c r="G61" i="1"/>
  <c r="J61" i="1" s="1"/>
  <c r="A60" i="1"/>
  <c r="A59" i="1"/>
  <c r="G58" i="1"/>
  <c r="G57" i="1"/>
  <c r="J57" i="1" s="1"/>
  <c r="A55" i="1"/>
  <c r="G54" i="1"/>
  <c r="G53" i="1"/>
  <c r="J53" i="1" s="1"/>
  <c r="A51" i="1"/>
  <c r="G50" i="1"/>
  <c r="G49" i="1"/>
  <c r="J49" i="1" s="1"/>
  <c r="G48" i="1"/>
  <c r="J48" i="1" s="1"/>
  <c r="A47" i="1"/>
  <c r="A46" i="1"/>
  <c r="E45" i="1"/>
  <c r="G45" i="1" s="1"/>
  <c r="G44" i="1"/>
  <c r="J44" i="1" s="1"/>
  <c r="E43" i="1"/>
  <c r="G43" i="1" s="1"/>
  <c r="J43" i="1" s="1"/>
  <c r="E42" i="1"/>
  <c r="G42" i="1" s="1"/>
  <c r="J42" i="1" s="1"/>
  <c r="E41" i="1"/>
  <c r="G41" i="1" s="1"/>
  <c r="J41" i="1" s="1"/>
  <c r="A40" i="1"/>
  <c r="A39" i="1"/>
  <c r="G38" i="1"/>
  <c r="A37" i="1"/>
  <c r="A36" i="1"/>
  <c r="G35" i="1"/>
  <c r="J35" i="1" s="1"/>
  <c r="G34" i="1"/>
  <c r="G33" i="1"/>
  <c r="J33" i="1" s="1"/>
  <c r="G32" i="1"/>
  <c r="J32" i="1" s="1"/>
  <c r="A31" i="1"/>
  <c r="A30" i="1"/>
  <c r="G29" i="1"/>
  <c r="J29" i="1" s="1"/>
  <c r="A28" i="1"/>
  <c r="J25" i="1"/>
  <c r="G25" i="1"/>
  <c r="G24" i="1"/>
  <c r="J24" i="1" s="1"/>
  <c r="G23" i="1"/>
  <c r="J23" i="1" s="1"/>
  <c r="J22" i="1"/>
  <c r="G22" i="1"/>
  <c r="G21" i="1"/>
  <c r="J21" i="1" s="1"/>
  <c r="E20" i="1"/>
  <c r="G20" i="1" s="1"/>
  <c r="G19" i="1"/>
  <c r="E19" i="1"/>
  <c r="G18" i="1"/>
  <c r="J18" i="1" s="1"/>
  <c r="G17" i="1"/>
  <c r="J17" i="1" s="1"/>
  <c r="J16" i="1"/>
  <c r="G16" i="1"/>
  <c r="G15" i="1"/>
  <c r="J15" i="1" s="1"/>
  <c r="G14" i="1"/>
  <c r="J14" i="1" s="1"/>
  <c r="G13" i="1"/>
  <c r="J13" i="1" s="1"/>
  <c r="G12" i="1"/>
  <c r="J12" i="1" s="1"/>
  <c r="J11" i="1"/>
  <c r="G11" i="1"/>
  <c r="G10" i="1"/>
  <c r="J10" i="1" s="1"/>
  <c r="A10" i="1"/>
  <c r="L163" i="1" l="1"/>
  <c r="J125" i="1"/>
  <c r="J20" i="1"/>
  <c r="J45" i="1"/>
  <c r="J85" i="1"/>
  <c r="L73" i="1" s="1"/>
  <c r="G85" i="1"/>
  <c r="G99" i="1"/>
  <c r="J99" i="1"/>
  <c r="L95" i="1" s="1"/>
  <c r="J54" i="1"/>
  <c r="L102" i="1"/>
  <c r="L249" i="1"/>
  <c r="J19" i="1"/>
  <c r="L52" i="1"/>
  <c r="J38" i="1"/>
  <c r="J50" i="1"/>
  <c r="A11" i="1"/>
  <c r="J34" i="1"/>
  <c r="J58" i="1"/>
  <c r="J66" i="1"/>
  <c r="J70" i="1"/>
  <c r="J128" i="1"/>
  <c r="L113" i="1" s="1"/>
  <c r="G128" i="1"/>
  <c r="G115" i="1"/>
  <c r="G132" i="1"/>
  <c r="L27" i="1" l="1"/>
  <c r="J285" i="1"/>
  <c r="J286" i="1" s="1"/>
  <c r="J287" i="1" s="1"/>
  <c r="L56" i="1"/>
  <c r="L8" i="1"/>
  <c r="L285" i="1" s="1"/>
  <c r="A12" i="1"/>
  <c r="L286" i="1" l="1"/>
  <c r="L287" i="1" s="1"/>
  <c r="A13" i="1"/>
  <c r="A14" i="1" l="1"/>
  <c r="A15" i="1" l="1"/>
  <c r="A16" i="1" l="1"/>
  <c r="A17" i="1"/>
  <c r="A18" i="1" l="1"/>
  <c r="A19" i="1" s="1"/>
  <c r="A20" i="1" s="1"/>
  <c r="A21" i="1" l="1"/>
  <c r="A22" i="1" s="1"/>
  <c r="A23" i="1" s="1"/>
  <c r="A24" i="1" s="1"/>
  <c r="A25" i="1" s="1"/>
  <c r="A29" i="1" s="1"/>
  <c r="A32" i="1" s="1"/>
  <c r="A33" i="1" s="1"/>
  <c r="A34" i="1" s="1"/>
  <c r="A35" i="1" s="1"/>
  <c r="A38" i="1" s="1"/>
  <c r="A41" i="1" s="1"/>
  <c r="A42" i="1" s="1"/>
  <c r="A43" i="1" s="1"/>
  <c r="A44" i="1" s="1"/>
  <c r="A45" i="1" s="1"/>
  <c r="A48" i="1" s="1"/>
  <c r="A49" i="1" s="1"/>
  <c r="A50" i="1" s="1"/>
  <c r="A53" i="1" s="1"/>
  <c r="A54" i="1" s="1"/>
  <c r="A57" i="1" s="1"/>
  <c r="A58" i="1" s="1"/>
  <c r="A61" i="1" s="1"/>
  <c r="A62" i="1" s="1"/>
  <c r="A63" i="1" s="1"/>
  <c r="A66" i="1" s="1"/>
  <c r="A67" i="1" s="1"/>
  <c r="A68" i="1" s="1"/>
  <c r="A69" i="1" s="1"/>
  <c r="A70" i="1" s="1"/>
  <c r="A71" i="1" s="1"/>
  <c r="A74" i="1" s="1"/>
  <c r="A75" i="1" s="1"/>
  <c r="A76" i="1" s="1"/>
  <c r="A77" i="1" s="1"/>
  <c r="A78" i="1" s="1"/>
  <c r="A81" i="1" s="1"/>
  <c r="A82" i="1" s="1"/>
  <c r="A85" i="1" s="1"/>
  <c r="A88" i="1" s="1"/>
  <c r="A91" i="1" s="1"/>
  <c r="A92" i="1" s="1"/>
  <c r="A93" i="1" s="1"/>
  <c r="A96" i="1" s="1"/>
  <c r="A97" i="1" s="1"/>
  <c r="A98" i="1" s="1"/>
  <c r="A99" i="1" s="1"/>
  <c r="A100" i="1" s="1"/>
  <c r="A104" i="1" s="1"/>
  <c r="A105" i="1" s="1"/>
  <c r="A106" i="1" s="1"/>
  <c r="A107" i="1" s="1"/>
  <c r="A110" i="1" s="1"/>
  <c r="A111" i="1" s="1"/>
  <c r="A115" i="1" s="1"/>
  <c r="A118" i="1" s="1"/>
  <c r="A119" i="1" s="1"/>
  <c r="A120" i="1" s="1"/>
  <c r="A123" i="1" s="1"/>
  <c r="A125" i="1" s="1"/>
  <c r="A128" i="1" s="1"/>
  <c r="A129" i="1" s="1"/>
  <c r="A132" i="1" s="1"/>
  <c r="A133" i="1" s="1"/>
  <c r="A136" i="1" s="1"/>
  <c r="A137" i="1" s="1"/>
  <c r="A140" i="1" s="1"/>
  <c r="A141" i="1" s="1"/>
  <c r="A144" i="1" s="1"/>
  <c r="A145" i="1" s="1"/>
  <c r="A146" i="1" s="1"/>
  <c r="A147" i="1" s="1"/>
  <c r="A148" i="1" s="1"/>
  <c r="A149" i="1" s="1"/>
  <c r="A152" i="1" s="1"/>
  <c r="A153" i="1" s="1"/>
  <c r="A154" i="1" s="1"/>
  <c r="A155" i="1" s="1"/>
  <c r="A156" i="1" s="1"/>
  <c r="A157" i="1" s="1"/>
  <c r="A158" i="1" s="1"/>
  <c r="A161" i="1" s="1"/>
  <c r="A165" i="1" s="1"/>
  <c r="A166" i="1" s="1"/>
  <c r="A167" i="1" s="1"/>
  <c r="A168" i="1" s="1"/>
  <c r="A169" i="1" s="1"/>
  <c r="A172" i="1" s="1"/>
  <c r="A173" i="1" s="1"/>
  <c r="A174" i="1" s="1"/>
  <c r="A175" i="1" s="1"/>
  <c r="A176" i="1" s="1"/>
  <c r="A177" i="1" s="1"/>
  <c r="A180" i="1" s="1"/>
  <c r="A181" i="1" s="1"/>
  <c r="A182" i="1" s="1"/>
  <c r="A183" i="1" s="1"/>
  <c r="A186" i="1" s="1"/>
  <c r="A187" i="1" s="1"/>
  <c r="A188" i="1" s="1"/>
  <c r="A189" i="1" s="1"/>
  <c r="A190" i="1" s="1"/>
  <c r="A191" i="1" s="1"/>
  <c r="A192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10" i="1" s="1"/>
  <c r="A211" i="1" s="1"/>
  <c r="A212" i="1" s="1"/>
  <c r="A215" i="1" s="1"/>
  <c r="A216" i="1" s="1"/>
  <c r="A219" i="1" s="1"/>
  <c r="A222" i="1" s="1"/>
  <c r="A225" i="1" s="1"/>
  <c r="A226" i="1" s="1"/>
  <c r="A229" i="1" s="1"/>
  <c r="A230" i="1" s="1"/>
  <c r="A231" i="1" s="1"/>
  <c r="A232" i="1" s="1"/>
  <c r="A233" i="1" s="1"/>
  <c r="A234" i="1" s="1"/>
  <c r="A235" i="1" s="1"/>
  <c r="A236" i="1" s="1"/>
  <c r="A237" i="1" s="1"/>
  <c r="A240" i="1" s="1"/>
  <c r="A241" i="1" s="1"/>
  <c r="A242" i="1" s="1"/>
  <c r="A243" i="1" s="1"/>
  <c r="A244" i="1" s="1"/>
  <c r="A245" i="1" s="1"/>
  <c r="A246" i="1" s="1"/>
  <c r="A247" i="1" s="1"/>
  <c r="A251" i="1" s="1"/>
  <c r="A252" i="1" s="1"/>
  <c r="A253" i="1" s="1"/>
  <c r="A254" i="1" s="1"/>
  <c r="A255" i="1" s="1"/>
  <c r="A256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9" i="1" s="1"/>
  <c r="A280" i="1" s="1"/>
  <c r="A283" i="1" s="1"/>
</calcChain>
</file>

<file path=xl/sharedStrings.xml><?xml version="1.0" encoding="utf-8"?>
<sst xmlns="http://schemas.openxmlformats.org/spreadsheetml/2006/main" count="699" uniqueCount="317">
  <si>
    <t>MATERIAL TAKEOFF AND COST ESTIMATE</t>
  </si>
  <si>
    <t>Job Name</t>
  </si>
  <si>
    <t>Location</t>
  </si>
  <si>
    <t>Customer ID</t>
  </si>
  <si>
    <t>Contact</t>
  </si>
  <si>
    <t>Quote No.</t>
  </si>
  <si>
    <t>Email</t>
  </si>
  <si>
    <t>Date</t>
  </si>
  <si>
    <t>Sr #</t>
  </si>
  <si>
    <t>DRAWING REF.</t>
  </si>
  <si>
    <t>DETAIL REF.</t>
  </si>
  <si>
    <t>DESCRIPTION</t>
  </si>
  <si>
    <t>QUANTITY</t>
  </si>
  <si>
    <t>WASTAGE</t>
  </si>
  <si>
    <t>TOTAL QTY</t>
  </si>
  <si>
    <t>UOM</t>
  </si>
  <si>
    <t>COST/UNIT</t>
  </si>
  <si>
    <t>TOTAL ITEM COST</t>
  </si>
  <si>
    <t>REMARKS</t>
  </si>
  <si>
    <t>TRADE COST</t>
  </si>
  <si>
    <t>02. EXISTING CONDITIONS</t>
  </si>
  <si>
    <t>Demolition</t>
  </si>
  <si>
    <t>D1.0</t>
  </si>
  <si>
    <t>Removal Of Existing Concrete Slab</t>
  </si>
  <si>
    <t>SF</t>
  </si>
  <si>
    <t>Removal Of Existing Roof Structural Trusses</t>
  </si>
  <si>
    <t>Removal Of Existing Structural Plywood Sheathing</t>
  </si>
  <si>
    <t>Removal Of Existing Tile Roofing</t>
  </si>
  <si>
    <t>Removal Of Existing Canopy</t>
  </si>
  <si>
    <t>Removal Of Existing Casework</t>
  </si>
  <si>
    <t>LF</t>
  </si>
  <si>
    <t>Removal Of Existing Concrete Side Walk</t>
  </si>
  <si>
    <t>Removal Of Existing Concrete Steps</t>
  </si>
  <si>
    <t>Removal Of Existing Doors</t>
  </si>
  <si>
    <t>EA</t>
  </si>
  <si>
    <t>Removal Of Existing Exterior Walls</t>
  </si>
  <si>
    <t>Removal Of Existing Interior Partitions</t>
  </si>
  <si>
    <t>Removal Of Existing Path</t>
  </si>
  <si>
    <t>Removal Of Existing Pavers</t>
  </si>
  <si>
    <t>Removal Of Existing Planters</t>
  </si>
  <si>
    <t>Removal Of Existing Windows</t>
  </si>
  <si>
    <t>Removal Of Exiting Flooring</t>
  </si>
  <si>
    <t>03. CONCRETE</t>
  </si>
  <si>
    <t>Stairs</t>
  </si>
  <si>
    <t>S3.0</t>
  </si>
  <si>
    <t>Concrete Steps, 7" Riser, 10-1/2" Tread</t>
  </si>
  <si>
    <t>RISER</t>
  </si>
  <si>
    <t/>
  </si>
  <si>
    <t>Concrete For Slab</t>
  </si>
  <si>
    <t>S1.0</t>
  </si>
  <si>
    <t>1/S4.0</t>
  </si>
  <si>
    <t>4" (Min.) Thick Concrete Slab W/ 6X6/W1.4X 1.4 W.W.M. On 6 Mil. Visqueen On Well Compacted (2500 Psf Min.) Termite Treated Soil</t>
  </si>
  <si>
    <t>2/S4.0</t>
  </si>
  <si>
    <t>4" Concrete Slab W/ 6"X6"/ W1.4X W1.4 W.W.M. On Exterior Grade High Density Foam Insert. Attach With 12" Long #5 Bars @24" O.C. Doweled And Epoxied Into Filled Masonry Walls (4" Min. Embed.)</t>
  </si>
  <si>
    <t>4/S4.0</t>
  </si>
  <si>
    <t>4" Concrete Slab With 8" Thickened Edge W/ (1) #5 Bar On Grade W/6"X6"/ W1.4X W1.4 W.W.F. On 6 Mil. Poly Vapor Barrier On Well Compacted Termite Treated Soil</t>
  </si>
  <si>
    <t>S2.2</t>
  </si>
  <si>
    <t>1/S4.2</t>
  </si>
  <si>
    <t>6" (5000 Psi Min.) Concrete Slab With 6"X6" /W1.4X W1.4 W.W.M. On 6 Mil. Visqueen On Termite Treated Soil (2500 Psf Min.) W/ #4 Bars @12" O.C. Each Way Additional Reinforcement</t>
  </si>
  <si>
    <t>Additional Reinforcement</t>
  </si>
  <si>
    <t>3/S4.0</t>
  </si>
  <si>
    <t>#5 Bars 4'-0" Long</t>
  </si>
  <si>
    <t>Concrete For Beams</t>
  </si>
  <si>
    <t>S2.0</t>
  </si>
  <si>
    <t>4/S7.0</t>
  </si>
  <si>
    <t>Concrete For Beam Reinforced With (2) #5'S Top Bars, (2) #5'S Bottom Bars, #3 Hoops @8" O.C.</t>
  </si>
  <si>
    <t>CY</t>
  </si>
  <si>
    <t>5/S7.0</t>
  </si>
  <si>
    <t>Concrete For Beam Reinforced With (2) #5'S Top Bars, (2) #5'S Bottom Bars, #3 Hoops @6" O.C.</t>
  </si>
  <si>
    <t>6/S7.0</t>
  </si>
  <si>
    <t>Concrete For Beam Reinforced With (2) #5'S Top Bars, (2) #5'S Bottom Bars, #3 Hoops @7" O.C.</t>
  </si>
  <si>
    <t>7/S7.0</t>
  </si>
  <si>
    <t>Concrete For Beam Reinforced With (2) #5'S Top Bars, (2) #5'S Bottom Bars, #3 Hoops @24" O.C.</t>
  </si>
  <si>
    <t>12/S7.1</t>
  </si>
  <si>
    <t>Concrete For Beam Reinforced With (2) #5 Mid Bars</t>
  </si>
  <si>
    <t>Concrete For Foundation</t>
  </si>
  <si>
    <t>Concrete Foundation Reinforced W/ (1) #5 Continuous Top And (3) #5 Continuous Bottom W/ #5 Transvers Bars @12" O.C.</t>
  </si>
  <si>
    <t>Formed And Poured Concrete Footing (5000 Psi Min.) (3) #5 Bars Continuous Top W/ #5 Transvers Bars @12" O.C. Bottom</t>
  </si>
  <si>
    <t>Concrete Monolithic Mat Foundation (6000 Psi Min.) With 1 Layer Top And 1 Layer Bottom Reinforcing (#5 Bars @12" O.C. Each Way)</t>
  </si>
  <si>
    <t>04. MASONRY</t>
  </si>
  <si>
    <t>S3.2</t>
  </si>
  <si>
    <t>11/S6.0</t>
  </si>
  <si>
    <t>12" Concrete Masonry Unit Block Wall W/ (1) #5 Vertical Bars @24" O.C. And 3000 Psi Coarse Masonry Grout Filled Knock Out W/ Ladder Type #9 Ga. Dur-A-Wall @Each Coarse</t>
  </si>
  <si>
    <t>13/S6.0</t>
  </si>
  <si>
    <t>8" Concrete Masonry Unit Block Wall W/ (1) #5 Vertical Bars @24" O.C. And 3000 Psi Coarse Masonry Grout Filled Knock Out W/ Ladder Type #9 Ga. Dur-A-Wall @Each Coarse</t>
  </si>
  <si>
    <t>05. METALS</t>
  </si>
  <si>
    <t>5/8"X10" Steel Flitch Plate, (6) 1/2" Dia X 6" Long Epcon Epoxy Threaded Rods @10-1/2" O.C.</t>
  </si>
  <si>
    <t>Steel Beam W8X35</t>
  </si>
  <si>
    <t>Wall Studs</t>
  </si>
  <si>
    <t>A1.0</t>
  </si>
  <si>
    <t>3/A8.0</t>
  </si>
  <si>
    <t>5-1/2" Steel Studs @ 24" O.C</t>
  </si>
  <si>
    <t>2/A8.0</t>
  </si>
  <si>
    <t>3 5/8" Metal Studs @ 24" O.C</t>
  </si>
  <si>
    <t>4/A8.0</t>
  </si>
  <si>
    <t>1 5/8" Metal Furring @ 24" O.C</t>
  </si>
  <si>
    <t>Metal Track</t>
  </si>
  <si>
    <t>3-5/8" Metal Top Track</t>
  </si>
  <si>
    <t>3-5/8" Metal Bottom Track</t>
  </si>
  <si>
    <t>5-1/2" Metal Top Track</t>
  </si>
  <si>
    <t>5-1/2" Metal Bottom Track</t>
  </si>
  <si>
    <t>1-5/8" Metal Top Track</t>
  </si>
  <si>
    <t>1-5/8" Metal Bottom Track</t>
  </si>
  <si>
    <t>06. WOOD, PLASTICS AND COMPOSITES</t>
  </si>
  <si>
    <t>S4.0</t>
  </si>
  <si>
    <t>2/S8.5</t>
  </si>
  <si>
    <t>1.75"X14" Laminated Veneer Lumber</t>
  </si>
  <si>
    <t>3/S8.5</t>
  </si>
  <si>
    <t>2X12 Pressure Treaded Ripped</t>
  </si>
  <si>
    <t>4/S8.5</t>
  </si>
  <si>
    <t>2X12 Wood Beam W/ 1/2" Plywood Gussets</t>
  </si>
  <si>
    <t>6/S8.6</t>
  </si>
  <si>
    <t>2X6 Pressure Treated Plate Fasten To Footing W/ 5/8"Dia X 8" Long (Min.) Expansion Bolt @16" O.C.</t>
  </si>
  <si>
    <t>2/S8.8</t>
  </si>
  <si>
    <t>2X8 Pressure Treated Ledger Attached To Beam Or Grout Cell With Epoxy Set 5/8" Dia All Threaded @12" O.C. Staggered 4" Amd From The Ends</t>
  </si>
  <si>
    <t>Joists, Rafters And Trusses</t>
  </si>
  <si>
    <t>S4.1</t>
  </si>
  <si>
    <t>4X6 Cypress Rafters @24" O.C.</t>
  </si>
  <si>
    <t>New Pre-Engineered Wood Trusses @24" O.C. Bracing Per Truss Manufacturer</t>
  </si>
  <si>
    <t>2X4 Pressure Treated Wood Studs @ 16" O.C</t>
  </si>
  <si>
    <t>OSB</t>
  </si>
  <si>
    <t>S4.0, S4.1, S4.2</t>
  </si>
  <si>
    <t>90# Felt Hot Mopped Over 30# Felt Tin Tagged To 3/4" Cdx Plywood Sheathing Attached With 10D Ring Shank Nails @6" O.C. Ay Field And 4" O.C. At Edges All Zones And Through Aut Zone 3</t>
  </si>
  <si>
    <t>Cabinetry And Millwork</t>
  </si>
  <si>
    <t>MW1.0</t>
  </si>
  <si>
    <t>2'-6" Long X 2'-0" Deep X 3'-0" High Built In Cabinets</t>
  </si>
  <si>
    <t>3'-0" Long X 1'-0" Deep X 3'-0" Wall Base Cabinets</t>
  </si>
  <si>
    <t>3'-0" Long X 2'-0" Deep X 3'-0" High Base Cabinet</t>
  </si>
  <si>
    <t>07. THERMAL AND MOISTURE CONDITIONS</t>
  </si>
  <si>
    <t>A1.3</t>
  </si>
  <si>
    <t>Clay Barrel Tile Roofing</t>
  </si>
  <si>
    <t>Spray In Foam Insulation (Install Per Manufacturer Specification)</t>
  </si>
  <si>
    <t>Copper Drip</t>
  </si>
  <si>
    <t>7/A4.5</t>
  </si>
  <si>
    <t>Sound Attenuation Batt Insulation</t>
  </si>
  <si>
    <t>5.5 Sound Batt Insulation</t>
  </si>
  <si>
    <t>08. OPENINGS</t>
  </si>
  <si>
    <t>Doors</t>
  </si>
  <si>
    <t>DOOR SCHEDULE</t>
  </si>
  <si>
    <t>2'-10" X 7'-6" Wood French Swing Door</t>
  </si>
  <si>
    <t>3'-0" X 7'-6" Metal Swing Door</t>
  </si>
  <si>
    <t>6'-0" X 6'-10" Over Head Wood/Aluminum Door</t>
  </si>
  <si>
    <t>9'-0" X 7'-6" Double Pocket Metal Door</t>
  </si>
  <si>
    <t>Windows</t>
  </si>
  <si>
    <t>WINDOW SCHEDULE</t>
  </si>
  <si>
    <t>30" X 72" Fiberglass Wood Arched Mahogany Windows With Decorative Hinged Wood Shutters</t>
  </si>
  <si>
    <t>40"X66" Double Casement Wood Mahogany Windows With Decorative Hinged Wood Shutters With Shutters With Shutter Dogs Paint Finish: Green</t>
  </si>
  <si>
    <t>09. FINISHES</t>
  </si>
  <si>
    <t>Dry Walls</t>
  </si>
  <si>
    <t>5/8" Gypsum Wall Board</t>
  </si>
  <si>
    <t>Floor Finishes</t>
  </si>
  <si>
    <t>FINISH SCHEDULE</t>
  </si>
  <si>
    <t>Ceramic Tile Flooring</t>
  </si>
  <si>
    <t>Vinyl Tile Flooring</t>
  </si>
  <si>
    <t>Rough Broom Finish On Ramp</t>
  </si>
  <si>
    <t>Ceiling Materials</t>
  </si>
  <si>
    <t>5/8" Drywall Applied To Resilient Metal Channel Furring @ 16" O.C</t>
  </si>
  <si>
    <t>Cypress Tongue And "V" Grove Soffits</t>
  </si>
  <si>
    <t>Wall Finishes</t>
  </si>
  <si>
    <t>Ceramic Wall Tile</t>
  </si>
  <si>
    <t>Paint On Walls</t>
  </si>
  <si>
    <t>Base, Crown And Trim</t>
  </si>
  <si>
    <t>Base</t>
  </si>
  <si>
    <t>Crown</t>
  </si>
  <si>
    <t>Exterior Finishes</t>
  </si>
  <si>
    <t>A5.0</t>
  </si>
  <si>
    <t>4X6 Cypress Rafter Tail</t>
  </si>
  <si>
    <t>Paint And 3/4" Stucco Finish</t>
  </si>
  <si>
    <t>10. SPECIALTIES</t>
  </si>
  <si>
    <t>A1.0.</t>
  </si>
  <si>
    <t>8" Of 3/4" Drain Rock In Marafi 1400 Filter Wrap</t>
  </si>
  <si>
    <t>Potting Soil</t>
  </si>
  <si>
    <t>4'X2' Decorative Wall Fountain</t>
  </si>
  <si>
    <t>10" Dia Cast Stone Half Round Bowl</t>
  </si>
  <si>
    <t>28" Dia Cast Stone Half Round Bowl</t>
  </si>
  <si>
    <t>6" Dia Cast Stone Half Round Bowl</t>
  </si>
  <si>
    <t>Cast Stone</t>
  </si>
  <si>
    <t>Ceramic Spanish Tile White And Blue Checked Pattern</t>
  </si>
  <si>
    <t>Ceramic Spanish Tile White And Blue Quatrefoil On White Field</t>
  </si>
  <si>
    <t>Toilet Accessories</t>
  </si>
  <si>
    <t>A1.5, A1.6</t>
  </si>
  <si>
    <t>2'-0" X 3'-0" Tempered Glass Mirror</t>
  </si>
  <si>
    <t>3'-0" Long Grab Bars</t>
  </si>
  <si>
    <t>3'-6" Long Grab Bars</t>
  </si>
  <si>
    <t xml:space="preserve">2'-0" Dia Decorative Vent </t>
  </si>
  <si>
    <t>2'-0" Wall Clock @ Exterior</t>
  </si>
  <si>
    <t>36" High Aluminum Handrail</t>
  </si>
  <si>
    <t>Fire Extinguishers</t>
  </si>
  <si>
    <t>12. FURNISHING</t>
  </si>
  <si>
    <t>Granite Counter Top</t>
  </si>
  <si>
    <t>22. PLUMBING</t>
  </si>
  <si>
    <t>Plumbing Fixtures</t>
  </si>
  <si>
    <t>P1.0</t>
  </si>
  <si>
    <t>FIXTURES SCHEDULE</t>
  </si>
  <si>
    <t>Ada Water Closet, Manufacturer And Model No: A/S 3043. 102 Madera 1.6 Gpf, Trim: Open Front Seat, Elongated Bowl, Sloan 111-1.6, Manual Flush Valve</t>
  </si>
  <si>
    <t>Lavatory, Manufacturer And Model No: A/S 0321.026 Declyn, Trim: A/S 2000.100 Single Handle Faucet. Provide W/0.5 Gpm Aerator, Grid Drain And Trap Wrap &amp; Zurn Z1021 Trap Primer</t>
  </si>
  <si>
    <t>Service Sink, Manufacturer And Model No: Fiat Tsb100, Trim: 830Aa Faucet With 832Aa Hose &amp; Bracket. Provide W/ Vacuum Breaker, Floor Mounted 24X24X12 Mop Sink</t>
  </si>
  <si>
    <t>Ewc Hi-Lo Surface Mounted Refrigerated Drinking Fountain. Ada Compliant, Manufacturer And Model No: Elkay Eztl8C, Trim: Stainless Steel</t>
  </si>
  <si>
    <t>Floor Drain, Manufacturer And Model No: Zurn Z-415, Trim: C.I. Body &amp; Nickle Bronze Cover</t>
  </si>
  <si>
    <t>Plumbing Equipment's</t>
  </si>
  <si>
    <t>P4.0</t>
  </si>
  <si>
    <t>2-1/2 Gallon Expansion Tank</t>
  </si>
  <si>
    <t>Building Recirculating Pump, Manufacturer And Model No: Taco #006-Bc4 Circulator, 4 Gpm @8 Ft Hd. 120V, 1-Phase, 1/40Hp</t>
  </si>
  <si>
    <t>Check Valve</t>
  </si>
  <si>
    <t>Digital Timer, Manufacturer And Model No: Taco #265-3</t>
  </si>
  <si>
    <t>Electric Water Heater, Manufacturer And Model No: Bradford White #Re340S6, 40 Gallon Tank W/Dual Element, Non-Simultaneous Operation. 120/240V, 1-Phase, 4.5 Kw Provide With 2" Deep Drain Pan &amp; Drain Valve</t>
  </si>
  <si>
    <t>Water Hammer Arrestor, Manufacturer And Model No: Zurn #1250</t>
  </si>
  <si>
    <t>Plumbing Valves</t>
  </si>
  <si>
    <t>Gate Valve</t>
  </si>
  <si>
    <t>Hose Bib</t>
  </si>
  <si>
    <t>Union</t>
  </si>
  <si>
    <t>Ball Valve</t>
  </si>
  <si>
    <t>Pipes</t>
  </si>
  <si>
    <t>P1.0, P1.1, P1.3</t>
  </si>
  <si>
    <t>1" Dia Piping</t>
  </si>
  <si>
    <t>1/2" Dia Piping</t>
  </si>
  <si>
    <t>1-1/2" Dia Piping</t>
  </si>
  <si>
    <t>2" Dia Piping</t>
  </si>
  <si>
    <t>3" Dia Piping</t>
  </si>
  <si>
    <t>3/4" Dia Piping</t>
  </si>
  <si>
    <t>4" Dia Piping</t>
  </si>
  <si>
    <t>23. MECHANICAL/HVAC</t>
  </si>
  <si>
    <t>Mechanical Grille And Diffusers</t>
  </si>
  <si>
    <t>M1.0, M1.1</t>
  </si>
  <si>
    <t>10X10 Ceiling Diffuser, 4-Way, Cfm: 120</t>
  </si>
  <si>
    <t>10X10 Ceiling Diffuser, 4-Way, Cfm: 150</t>
  </si>
  <si>
    <t>10X10 Ceiling Diffuser, 4-Way, Cfm: 165</t>
  </si>
  <si>
    <t>12X12 Ceiling Diffuser, 4-Way, Cfm: 300</t>
  </si>
  <si>
    <t>14X14 Ceiling Diffuser, 4-Way, Cfm: 425</t>
  </si>
  <si>
    <t>18X18 Ceiling Diffuser, 1-Way, Cfm: 100</t>
  </si>
  <si>
    <t>6X6 Ceiling Diffuser, 1-Way, Cfm: 25</t>
  </si>
  <si>
    <t>8X8 Ceiling Diffuser, 1-Way, Cfm: 50</t>
  </si>
  <si>
    <t>24X16 Return Air Grill</t>
  </si>
  <si>
    <t>18X18 Return Air Grill</t>
  </si>
  <si>
    <t>12X12 Return Air Grill</t>
  </si>
  <si>
    <t>14X14 Return Air Grill</t>
  </si>
  <si>
    <t>Mechanical Equipment's</t>
  </si>
  <si>
    <t>M4.0</t>
  </si>
  <si>
    <t>Wall Mounted Thermostat</t>
  </si>
  <si>
    <t>120V Duct Smoke Detector</t>
  </si>
  <si>
    <t>18X18 Weatherproof Wall Louver With Bird Screen For Intake Ventilation Make-Up Air, Manufacturer And Model No: Greenheck #Esd-635X With Current Florida Product Approval</t>
  </si>
  <si>
    <t>Exhaust Fan</t>
  </si>
  <si>
    <t>SCHEDULE</t>
  </si>
  <si>
    <t>Ceiling Mounted Exhaust Fan, Manufacturer And Model No: Greenheck Sp-A125, Cfm/S.P.: 100/0.25, Hp: Fractional, Rpm: 1100, Voltage: 120V/1-Phase</t>
  </si>
  <si>
    <t>Centrifugal Exhaust Fan, Manufacturer And Model No: Greenheck Sq-120-Vg, Cfm/S.P.: 700/0.25, Hp: 1/8, Rpm: 860, Voltage: 120V/1-Phase</t>
  </si>
  <si>
    <t>Air Handling Unit</t>
  </si>
  <si>
    <t>M 4.2</t>
  </si>
  <si>
    <t>Air Handling Unit, Manufacturer And Model No: Trane Tem3Aoc60S51, Cfm: 1750, Hp/Fla: 0.75/6.3, Heat Kw @208V: 6.0, Voltage-Phase: 230-208V/1-Phase, Weight: 138 Lbs</t>
  </si>
  <si>
    <t>Condensing Unit</t>
  </si>
  <si>
    <t>M4.3</t>
  </si>
  <si>
    <t>Condensing Unit, Manufacturer And Model No: Trane 4Ttr6060B, Voltage-Phase: 240-208/1-Phase, Od Fan Fla: 0.93, Comp Fla: 26.4, Fuse: 60, Weight: 248 Lbs, Refrigerant: R-410</t>
  </si>
  <si>
    <t>Mechanical Air Devices</t>
  </si>
  <si>
    <t>M4.2</t>
  </si>
  <si>
    <t>Adjustable Blade Curved Blade Ceiling, Manufacturer And Model No: Titus 250-Aa, Construction: Aluminum, Surface Mounted</t>
  </si>
  <si>
    <t>24X24 Return/Transfer Grille, Manufacturer And Model No: 4Fl-Aa, Construction: Aluminum, Surface Mounted</t>
  </si>
  <si>
    <t>Flexible Ductwork</t>
  </si>
  <si>
    <t>10" Dia Flexible Ductwork</t>
  </si>
  <si>
    <t>12" Dia Flexible Ductwork</t>
  </si>
  <si>
    <t>16" Dia Flexible Ductwork</t>
  </si>
  <si>
    <t>4" Dia Flexible Ductwork</t>
  </si>
  <si>
    <t>5" Dia Flexible Ductwork</t>
  </si>
  <si>
    <t>6" Dia Flexible Ductwork</t>
  </si>
  <si>
    <t>7" Dia Flexible Ductwork</t>
  </si>
  <si>
    <t>8" Dia Flexible Ductwork</t>
  </si>
  <si>
    <t>8" Dia Flexible Ductwork, Down To Return Air Grille Plenum For Ventilation Air. Provide Motorized Damper Interconnected To The Ahu Fan Motor In This Duct, 180 Cfm</t>
  </si>
  <si>
    <t>Rectangular Ductwork</t>
  </si>
  <si>
    <t>10X10 Rectangular Duct</t>
  </si>
  <si>
    <t>10X12 Rectangular Duct</t>
  </si>
  <si>
    <t>12X16 Rectangular Duct</t>
  </si>
  <si>
    <t>14X12 Rectangular Duct</t>
  </si>
  <si>
    <t>14X14 Rectangular Duct</t>
  </si>
  <si>
    <t>18X12 Rectangular Duct</t>
  </si>
  <si>
    <t>18X16 Rectangular Duct</t>
  </si>
  <si>
    <t>6X8 Rectangular Duct</t>
  </si>
  <si>
    <t>26. ELECTRICAL</t>
  </si>
  <si>
    <t>Lighting Fixtures</t>
  </si>
  <si>
    <t>E2.1, E2.2</t>
  </si>
  <si>
    <t>2X2 Fluorescent Lighting Fixture</t>
  </si>
  <si>
    <t>Ceiling Mounted Recessed Down Lights</t>
  </si>
  <si>
    <t>Emergency Exit Sign</t>
  </si>
  <si>
    <t>Wall Mounted Emergency Light</t>
  </si>
  <si>
    <t>Step Lights</t>
  </si>
  <si>
    <t>Surface Light</t>
  </si>
  <si>
    <t>Electrical Power Fixtures</t>
  </si>
  <si>
    <t>E2.3, E2.4</t>
  </si>
  <si>
    <t>4'X8'X3/4" Telephone Board</t>
  </si>
  <si>
    <t>Disconnect Switch</t>
  </si>
  <si>
    <t>Duplex Outlet Receptacle</t>
  </si>
  <si>
    <t>Junction Box 4" Square</t>
  </si>
  <si>
    <t>Motor</t>
  </si>
  <si>
    <t>Motor With Disconnect Switch</t>
  </si>
  <si>
    <t>Duplex Outlet Receptacle Ground Fault Interrupter</t>
  </si>
  <si>
    <t>Quad-Plex Receptacle</t>
  </si>
  <si>
    <t>Duplex Outlet Receptacle Ground Fault Interrupter Weatherproof</t>
  </si>
  <si>
    <t>Telephone/Data Outlet</t>
  </si>
  <si>
    <t>Television Outlet</t>
  </si>
  <si>
    <t>Toggle Type Wall Switch</t>
  </si>
  <si>
    <t>Toggle Type Wall Switch 3-Way</t>
  </si>
  <si>
    <t>Toggle Type Wall Switch 4-Way</t>
  </si>
  <si>
    <t>New 20 Amp Power Pack That Is Controlled By The Occupancy Sensor. Watt Stopper #Bz-50</t>
  </si>
  <si>
    <t>New Low Volt Ceiling Mounted Occupancy Sensor To Control The Power Pack. Watt Stopper #Dt-350</t>
  </si>
  <si>
    <t>Wall Switch W/ 3-Way Occupancy Sensor &amp; Built In Power Pack. Watt Stopper #Pw-100</t>
  </si>
  <si>
    <t>Wall Switch W/ Occupancy Sensor &amp; Built In Power Pack. Watt Stopper #Pw-100</t>
  </si>
  <si>
    <t>Electrical Panels</t>
  </si>
  <si>
    <t>E4.0</t>
  </si>
  <si>
    <t>PANEL SCHEDULE/RISER DIAGRAM</t>
  </si>
  <si>
    <t>Electrical Panel, Voltage: 120/208V, Phase: 3-Phase, 4-Wire, Amp Bus: 400</t>
  </si>
  <si>
    <t>Electrical Panel, Voltage: 120/208V, Phase: 3-Phase, 4-Wire, Amp Bus: 100</t>
  </si>
  <si>
    <t>31. EARTHWORK</t>
  </si>
  <si>
    <t>C1.1</t>
  </si>
  <si>
    <t>Excavation of earth including excavation and dumping off soil</t>
  </si>
  <si>
    <t>Sub Total</t>
  </si>
  <si>
    <t>Over Heads &amp; Profit @ (25%)</t>
  </si>
  <si>
    <t>Net Total</t>
  </si>
  <si>
    <t>16/S4.2</t>
  </si>
  <si>
    <t>Sample Estimate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</si>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</sst>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&quot;$&quot;#,##0.00"/>
    <numFmt numFmtId="167" formatCode="_(&quot;$&quot;* #,##0.0_);_(&quot;$&quot;* \(#,##0.0\);_(&quot;$&quot;* &quot;-&quot;??_);_(@_)"/>
    <numFmt numFmtId="168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2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8">
    <xf numFmtId="0" fontId="0" fillId="0" borderId="0" xfId="0"/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/>
    <xf numFmtId="0" fontId="0" fillId="2" borderId="4" xfId="0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0" fillId="2" borderId="5" xfId="0" applyFill="1" applyBorder="1" applyAlignment="1">
      <alignment wrapText="1"/>
    </xf>
    <xf numFmtId="0" fontId="0" fillId="2" borderId="5" xfId="0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166" fontId="3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67" fontId="5" fillId="0" borderId="0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right" vertical="center"/>
    </xf>
    <xf numFmtId="9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166" fontId="0" fillId="0" borderId="6" xfId="0" applyNumberFormat="1" applyBorder="1" applyAlignment="1">
      <alignment horizontal="right" vertical="center"/>
    </xf>
    <xf numFmtId="0" fontId="0" fillId="0" borderId="6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right" vertical="center"/>
    </xf>
    <xf numFmtId="0" fontId="0" fillId="0" borderId="7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0" fontId="0" fillId="0" borderId="0" xfId="0" applyBorder="1"/>
    <xf numFmtId="9" fontId="8" fillId="3" borderId="8" xfId="1" applyNumberFormat="1" applyFont="1" applyFill="1" applyBorder="1" applyAlignment="1">
      <alignment horizontal="left" vertical="top"/>
    </xf>
    <xf numFmtId="9" fontId="8" fillId="3" borderId="9" xfId="1" applyNumberFormat="1" applyFont="1" applyFill="1" applyBorder="1" applyAlignment="1">
      <alignment horizontal="left" vertical="top"/>
    </xf>
    <xf numFmtId="164" fontId="4" fillId="3" borderId="10" xfId="1" applyNumberFormat="1" applyFont="1" applyFill="1" applyBorder="1" applyAlignment="1">
      <alignment horizontal="right" vertical="center"/>
    </xf>
    <xf numFmtId="168" fontId="9" fillId="2" borderId="0" xfId="0" applyNumberFormat="1" applyFont="1" applyFill="1" applyBorder="1" applyAlignment="1">
      <alignment horizontal="center" vertical="center"/>
    </xf>
    <xf numFmtId="164" fontId="4" fillId="3" borderId="11" xfId="1" applyNumberFormat="1" applyFont="1" applyFill="1" applyBorder="1" applyAlignment="1">
      <alignment horizontal="right" vertical="center"/>
    </xf>
    <xf numFmtId="9" fontId="8" fillId="3" borderId="12" xfId="1" applyNumberFormat="1" applyFont="1" applyFill="1" applyBorder="1" applyAlignment="1">
      <alignment horizontal="left" vertical="top"/>
    </xf>
    <xf numFmtId="9" fontId="8" fillId="3" borderId="13" xfId="1" applyNumberFormat="1" applyFont="1" applyFill="1" applyBorder="1" applyAlignment="1">
      <alignment horizontal="left" vertical="top"/>
    </xf>
    <xf numFmtId="164" fontId="4" fillId="3" borderId="14" xfId="1" applyNumberFormat="1" applyFont="1" applyFill="1" applyBorder="1" applyAlignment="1">
      <alignment horizontal="right" vertical="center"/>
    </xf>
    <xf numFmtId="9" fontId="8" fillId="3" borderId="15" xfId="1" applyNumberFormat="1" applyFont="1" applyFill="1" applyBorder="1" applyAlignment="1">
      <alignment horizontal="left" vertical="top"/>
    </xf>
    <xf numFmtId="9" fontId="8" fillId="3" borderId="16" xfId="1" applyNumberFormat="1" applyFont="1" applyFill="1" applyBorder="1" applyAlignment="1">
      <alignment horizontal="left" vertical="top"/>
    </xf>
    <xf numFmtId="164" fontId="4" fillId="3" borderId="17" xfId="1" applyNumberFormat="1" applyFont="1" applyFill="1" applyBorder="1" applyAlignment="1">
      <alignment horizontal="right" vertical="center"/>
    </xf>
    <xf numFmtId="164" fontId="4" fillId="3" borderId="18" xfId="1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justify" vertical="center" wrapText="1"/>
    </xf>
    <xf numFmtId="0" fontId="0" fillId="0" borderId="6" xfId="0" applyBorder="1" applyAlignment="1">
      <alignment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P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(Sheet1!$A$8,Sheet1!$A$27,Sheet1!$A$52,Sheet1!$A$56,Sheet1!$A$73,Sheet1!$A$95,Sheet1!$A$102,Sheet1!$A$113,Sheet1!$A$139,Sheet1!$A$160,Sheet1!$A$163,Sheet1!$A$194,Sheet1!$A$249,Sheet1!$A$282)</c:f>
              <c:strCache>
                <c:ptCount val="14"/>
                <c:pt idx="0">
                  <c:v>02. EXISTING CONDITIONS</c:v>
                </c:pt>
                <c:pt idx="1">
                  <c:v>03. CONCRETE</c:v>
                </c:pt>
                <c:pt idx="2">
                  <c:v>04. MASONRY</c:v>
                </c:pt>
                <c:pt idx="3">
                  <c:v>05. METALS</c:v>
                </c:pt>
                <c:pt idx="4">
                  <c:v>06. WOOD, PLASTICS AND COMPOSITES</c:v>
                </c:pt>
                <c:pt idx="5">
                  <c:v>07. THERMAL AND MOISTURE CONDITIONS</c:v>
                </c:pt>
                <c:pt idx="6">
                  <c:v>08. OPENINGS</c:v>
                </c:pt>
                <c:pt idx="7">
                  <c:v>09. FINISHES</c:v>
                </c:pt>
                <c:pt idx="8">
                  <c:v>10. SPECIALTIES</c:v>
                </c:pt>
                <c:pt idx="9">
                  <c:v>12. FURNISHING</c:v>
                </c:pt>
                <c:pt idx="10">
                  <c:v>22. PLUMBING</c:v>
                </c:pt>
                <c:pt idx="11">
                  <c:v>23. MECHANICAL/HVAC</c:v>
                </c:pt>
                <c:pt idx="12">
                  <c:v>26. ELECTRICAL</c:v>
                </c:pt>
                <c:pt idx="13">
                  <c:v>31. EARTHWORK</c:v>
                </c:pt>
              </c:strCache>
            </c:strRef>
          </c:cat>
          <c:val>
            <c:numRef>
              <c:f>(Sheet1!$B$8,Sheet1!$B$27,Sheet1!$B$52,Sheet1!$B$56,Sheet1!$B$73,Sheet1!$B$95,Sheet1!$B$102,Sheet1!$B$113,Sheet1!$B$139,Sheet1!$B$160,Sheet1!$B$163,Sheet1!$B$194,Sheet1!$B$249,Sheet1!$B$282)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A9CF-4E14-93AC-0DBAB613531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(Sheet1!$A$8,Sheet1!$A$27,Sheet1!$A$52,Sheet1!$A$56,Sheet1!$A$73,Sheet1!$A$95,Sheet1!$A$102,Sheet1!$A$113,Sheet1!$A$139,Sheet1!$A$160,Sheet1!$A$163,Sheet1!$A$194,Sheet1!$A$249,Sheet1!$A$282)</c:f>
              <c:strCache>
                <c:ptCount val="14"/>
                <c:pt idx="0">
                  <c:v>02. EXISTING CONDITIONS</c:v>
                </c:pt>
                <c:pt idx="1">
                  <c:v>03. CONCRETE</c:v>
                </c:pt>
                <c:pt idx="2">
                  <c:v>04. MASONRY</c:v>
                </c:pt>
                <c:pt idx="3">
                  <c:v>05. METALS</c:v>
                </c:pt>
                <c:pt idx="4">
                  <c:v>06. WOOD, PLASTICS AND COMPOSITES</c:v>
                </c:pt>
                <c:pt idx="5">
                  <c:v>07. THERMAL AND MOISTURE CONDITIONS</c:v>
                </c:pt>
                <c:pt idx="6">
                  <c:v>08. OPENINGS</c:v>
                </c:pt>
                <c:pt idx="7">
                  <c:v>09. FINISHES</c:v>
                </c:pt>
                <c:pt idx="8">
                  <c:v>10. SPECIALTIES</c:v>
                </c:pt>
                <c:pt idx="9">
                  <c:v>12. FURNISHING</c:v>
                </c:pt>
                <c:pt idx="10">
                  <c:v>22. PLUMBING</c:v>
                </c:pt>
                <c:pt idx="11">
                  <c:v>23. MECHANICAL/HVAC</c:v>
                </c:pt>
                <c:pt idx="12">
                  <c:v>26. ELECTRICAL</c:v>
                </c:pt>
                <c:pt idx="13">
                  <c:v>31. EARTHWORK</c:v>
                </c:pt>
              </c:strCache>
            </c:strRef>
          </c:cat>
          <c:val>
            <c:numRef>
              <c:f>(Sheet1!$C$8,Sheet1!$C$27,Sheet1!$C$52,Sheet1!$C$56,Sheet1!$C$73,Sheet1!$C$95,Sheet1!$C$102,Sheet1!$C$113,Sheet1!$C$139,Sheet1!$C$160,Sheet1!$C$163,Sheet1!$C$194,Sheet1!$C$249,Sheet1!$C$282)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A9CF-4E14-93AC-0DBAB613531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(Sheet1!$A$8,Sheet1!$A$27,Sheet1!$A$52,Sheet1!$A$56,Sheet1!$A$73,Sheet1!$A$95,Sheet1!$A$102,Sheet1!$A$113,Sheet1!$A$139,Sheet1!$A$160,Sheet1!$A$163,Sheet1!$A$194,Sheet1!$A$249,Sheet1!$A$282)</c:f>
              <c:strCache>
                <c:ptCount val="14"/>
                <c:pt idx="0">
                  <c:v>02. EXISTING CONDITIONS</c:v>
                </c:pt>
                <c:pt idx="1">
                  <c:v>03. CONCRETE</c:v>
                </c:pt>
                <c:pt idx="2">
                  <c:v>04. MASONRY</c:v>
                </c:pt>
                <c:pt idx="3">
                  <c:v>05. METALS</c:v>
                </c:pt>
                <c:pt idx="4">
                  <c:v>06. WOOD, PLASTICS AND COMPOSITES</c:v>
                </c:pt>
                <c:pt idx="5">
                  <c:v>07. THERMAL AND MOISTURE CONDITIONS</c:v>
                </c:pt>
                <c:pt idx="6">
                  <c:v>08. OPENINGS</c:v>
                </c:pt>
                <c:pt idx="7">
                  <c:v>09. FINISHES</c:v>
                </c:pt>
                <c:pt idx="8">
                  <c:v>10. SPECIALTIES</c:v>
                </c:pt>
                <c:pt idx="9">
                  <c:v>12. FURNISHING</c:v>
                </c:pt>
                <c:pt idx="10">
                  <c:v>22. PLUMBING</c:v>
                </c:pt>
                <c:pt idx="11">
                  <c:v>23. MECHANICAL/HVAC</c:v>
                </c:pt>
                <c:pt idx="12">
                  <c:v>26. ELECTRICAL</c:v>
                </c:pt>
                <c:pt idx="13">
                  <c:v>31. EARTHWORK</c:v>
                </c:pt>
              </c:strCache>
            </c:strRef>
          </c:cat>
          <c:val>
            <c:numRef>
              <c:f>(Sheet1!$D$8,Sheet1!$D$27,Sheet1!$D$52,Sheet1!$D$56,Sheet1!$D$73,Sheet1!$D$95,Sheet1!$D$102,Sheet1!$D$113,Sheet1!$D$139,Sheet1!$D$160,Sheet1!$D$163,Sheet1!$D$194,Sheet1!$D$249,Sheet1!$D$282)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A9CF-4E14-93AC-0DBAB613531C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(Sheet1!$A$8,Sheet1!$A$27,Sheet1!$A$52,Sheet1!$A$56,Sheet1!$A$73,Sheet1!$A$95,Sheet1!$A$102,Sheet1!$A$113,Sheet1!$A$139,Sheet1!$A$160,Sheet1!$A$163,Sheet1!$A$194,Sheet1!$A$249,Sheet1!$A$282)</c:f>
              <c:strCache>
                <c:ptCount val="14"/>
                <c:pt idx="0">
                  <c:v>02. EXISTING CONDITIONS</c:v>
                </c:pt>
                <c:pt idx="1">
                  <c:v>03. CONCRETE</c:v>
                </c:pt>
                <c:pt idx="2">
                  <c:v>04. MASONRY</c:v>
                </c:pt>
                <c:pt idx="3">
                  <c:v>05. METALS</c:v>
                </c:pt>
                <c:pt idx="4">
                  <c:v>06. WOOD, PLASTICS AND COMPOSITES</c:v>
                </c:pt>
                <c:pt idx="5">
                  <c:v>07. THERMAL AND MOISTURE CONDITIONS</c:v>
                </c:pt>
                <c:pt idx="6">
                  <c:v>08. OPENINGS</c:v>
                </c:pt>
                <c:pt idx="7">
                  <c:v>09. FINISHES</c:v>
                </c:pt>
                <c:pt idx="8">
                  <c:v>10. SPECIALTIES</c:v>
                </c:pt>
                <c:pt idx="9">
                  <c:v>12. FURNISHING</c:v>
                </c:pt>
                <c:pt idx="10">
                  <c:v>22. PLUMBING</c:v>
                </c:pt>
                <c:pt idx="11">
                  <c:v>23. MECHANICAL/HVAC</c:v>
                </c:pt>
                <c:pt idx="12">
                  <c:v>26. ELECTRICAL</c:v>
                </c:pt>
                <c:pt idx="13">
                  <c:v>31. EARTHWORK</c:v>
                </c:pt>
              </c:strCache>
            </c:strRef>
          </c:cat>
          <c:val>
            <c:numRef>
              <c:f>(Sheet1!$E$8,Sheet1!$E$27,Sheet1!$E$52,Sheet1!$E$56,Sheet1!$E$73,Sheet1!$E$95,Sheet1!$E$102,Sheet1!$E$113,Sheet1!$E$139,Sheet1!$E$160,Sheet1!$E$163,Sheet1!$E$194,Sheet1!$E$249,Sheet1!$E$282)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A9CF-4E14-93AC-0DBAB613531C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(Sheet1!$A$8,Sheet1!$A$27,Sheet1!$A$52,Sheet1!$A$56,Sheet1!$A$73,Sheet1!$A$95,Sheet1!$A$102,Sheet1!$A$113,Sheet1!$A$139,Sheet1!$A$160,Sheet1!$A$163,Sheet1!$A$194,Sheet1!$A$249,Sheet1!$A$282)</c:f>
              <c:strCache>
                <c:ptCount val="14"/>
                <c:pt idx="0">
                  <c:v>02. EXISTING CONDITIONS</c:v>
                </c:pt>
                <c:pt idx="1">
                  <c:v>03. CONCRETE</c:v>
                </c:pt>
                <c:pt idx="2">
                  <c:v>04. MASONRY</c:v>
                </c:pt>
                <c:pt idx="3">
                  <c:v>05. METALS</c:v>
                </c:pt>
                <c:pt idx="4">
                  <c:v>06. WOOD, PLASTICS AND COMPOSITES</c:v>
                </c:pt>
                <c:pt idx="5">
                  <c:v>07. THERMAL AND MOISTURE CONDITIONS</c:v>
                </c:pt>
                <c:pt idx="6">
                  <c:v>08. OPENINGS</c:v>
                </c:pt>
                <c:pt idx="7">
                  <c:v>09. FINISHES</c:v>
                </c:pt>
                <c:pt idx="8">
                  <c:v>10. SPECIALTIES</c:v>
                </c:pt>
                <c:pt idx="9">
                  <c:v>12. FURNISHING</c:v>
                </c:pt>
                <c:pt idx="10">
                  <c:v>22. PLUMBING</c:v>
                </c:pt>
                <c:pt idx="11">
                  <c:v>23. MECHANICAL/HVAC</c:v>
                </c:pt>
                <c:pt idx="12">
                  <c:v>26. ELECTRICAL</c:v>
                </c:pt>
                <c:pt idx="13">
                  <c:v>31. EARTHWORK</c:v>
                </c:pt>
              </c:strCache>
            </c:strRef>
          </c:cat>
          <c:val>
            <c:numRef>
              <c:f>(Sheet1!$F$8,Sheet1!$F$27,Sheet1!$F$52,Sheet1!$F$56,Sheet1!$F$73,Sheet1!$F$95,Sheet1!$F$102,Sheet1!$F$113,Sheet1!$F$139,Sheet1!$F$160,Sheet1!$F$163,Sheet1!$F$194,Sheet1!$F$249,Sheet1!$F$282)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4-A9CF-4E14-93AC-0DBAB613531C}"/>
            </c:ext>
          </c:extLst>
        </c:ser>
        <c:ser>
          <c:idx val="5"/>
          <c:order val="5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(Sheet1!$A$8,Sheet1!$A$27,Sheet1!$A$52,Sheet1!$A$56,Sheet1!$A$73,Sheet1!$A$95,Sheet1!$A$102,Sheet1!$A$113,Sheet1!$A$139,Sheet1!$A$160,Sheet1!$A$163,Sheet1!$A$194,Sheet1!$A$249,Sheet1!$A$282)</c:f>
              <c:strCache>
                <c:ptCount val="14"/>
                <c:pt idx="0">
                  <c:v>02. EXISTING CONDITIONS</c:v>
                </c:pt>
                <c:pt idx="1">
                  <c:v>03. CONCRETE</c:v>
                </c:pt>
                <c:pt idx="2">
                  <c:v>04. MASONRY</c:v>
                </c:pt>
                <c:pt idx="3">
                  <c:v>05. METALS</c:v>
                </c:pt>
                <c:pt idx="4">
                  <c:v>06. WOOD, PLASTICS AND COMPOSITES</c:v>
                </c:pt>
                <c:pt idx="5">
                  <c:v>07. THERMAL AND MOISTURE CONDITIONS</c:v>
                </c:pt>
                <c:pt idx="6">
                  <c:v>08. OPENINGS</c:v>
                </c:pt>
                <c:pt idx="7">
                  <c:v>09. FINISHES</c:v>
                </c:pt>
                <c:pt idx="8">
                  <c:v>10. SPECIALTIES</c:v>
                </c:pt>
                <c:pt idx="9">
                  <c:v>12. FURNISHING</c:v>
                </c:pt>
                <c:pt idx="10">
                  <c:v>22. PLUMBING</c:v>
                </c:pt>
                <c:pt idx="11">
                  <c:v>23. MECHANICAL/HVAC</c:v>
                </c:pt>
                <c:pt idx="12">
                  <c:v>26. ELECTRICAL</c:v>
                </c:pt>
                <c:pt idx="13">
                  <c:v>31. EARTHWORK</c:v>
                </c:pt>
              </c:strCache>
            </c:strRef>
          </c:cat>
          <c:val>
            <c:numRef>
              <c:f>(Sheet1!$G$8,Sheet1!$G$27,Sheet1!$G$52,Sheet1!$G$56,Sheet1!$G$73,Sheet1!$G$95,Sheet1!$G$102,Sheet1!$G$113,Sheet1!$G$139,Sheet1!$G$160,Sheet1!$G$163,Sheet1!$G$194,Sheet1!$G$249,Sheet1!$G$282)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5-A9CF-4E14-93AC-0DBAB613531C}"/>
            </c:ext>
          </c:extLst>
        </c:ser>
        <c:ser>
          <c:idx val="6"/>
          <c:order val="6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(Sheet1!$A$8,Sheet1!$A$27,Sheet1!$A$52,Sheet1!$A$56,Sheet1!$A$73,Sheet1!$A$95,Sheet1!$A$102,Sheet1!$A$113,Sheet1!$A$139,Sheet1!$A$160,Sheet1!$A$163,Sheet1!$A$194,Sheet1!$A$249,Sheet1!$A$282)</c:f>
              <c:strCache>
                <c:ptCount val="14"/>
                <c:pt idx="0">
                  <c:v>02. EXISTING CONDITIONS</c:v>
                </c:pt>
                <c:pt idx="1">
                  <c:v>03. CONCRETE</c:v>
                </c:pt>
                <c:pt idx="2">
                  <c:v>04. MASONRY</c:v>
                </c:pt>
                <c:pt idx="3">
                  <c:v>05. METALS</c:v>
                </c:pt>
                <c:pt idx="4">
                  <c:v>06. WOOD, PLASTICS AND COMPOSITES</c:v>
                </c:pt>
                <c:pt idx="5">
                  <c:v>07. THERMAL AND MOISTURE CONDITIONS</c:v>
                </c:pt>
                <c:pt idx="6">
                  <c:v>08. OPENINGS</c:v>
                </c:pt>
                <c:pt idx="7">
                  <c:v>09. FINISHES</c:v>
                </c:pt>
                <c:pt idx="8">
                  <c:v>10. SPECIALTIES</c:v>
                </c:pt>
                <c:pt idx="9">
                  <c:v>12. FURNISHING</c:v>
                </c:pt>
                <c:pt idx="10">
                  <c:v>22. PLUMBING</c:v>
                </c:pt>
                <c:pt idx="11">
                  <c:v>23. MECHANICAL/HVAC</c:v>
                </c:pt>
                <c:pt idx="12">
                  <c:v>26. ELECTRICAL</c:v>
                </c:pt>
                <c:pt idx="13">
                  <c:v>31. EARTHWORK</c:v>
                </c:pt>
              </c:strCache>
            </c:strRef>
          </c:cat>
          <c:val>
            <c:numRef>
              <c:f>(Sheet1!$H$8,Sheet1!$H$27,Sheet1!$H$52,Sheet1!$H$56,Sheet1!$H$73,Sheet1!$H$95,Sheet1!$H$102,Sheet1!$H$113,Sheet1!$H$139,Sheet1!$H$160,Sheet1!$H$163,Sheet1!$H$194,Sheet1!$H$249,Sheet1!$H$282)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A9CF-4E14-93AC-0DBAB613531C}"/>
            </c:ext>
          </c:extLst>
        </c:ser>
        <c:ser>
          <c:idx val="7"/>
          <c:order val="7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(Sheet1!$A$8,Sheet1!$A$27,Sheet1!$A$52,Sheet1!$A$56,Sheet1!$A$73,Sheet1!$A$95,Sheet1!$A$102,Sheet1!$A$113,Sheet1!$A$139,Sheet1!$A$160,Sheet1!$A$163,Sheet1!$A$194,Sheet1!$A$249,Sheet1!$A$282)</c:f>
              <c:strCache>
                <c:ptCount val="14"/>
                <c:pt idx="0">
                  <c:v>02. EXISTING CONDITIONS</c:v>
                </c:pt>
                <c:pt idx="1">
                  <c:v>03. CONCRETE</c:v>
                </c:pt>
                <c:pt idx="2">
                  <c:v>04. MASONRY</c:v>
                </c:pt>
                <c:pt idx="3">
                  <c:v>05. METALS</c:v>
                </c:pt>
                <c:pt idx="4">
                  <c:v>06. WOOD, PLASTICS AND COMPOSITES</c:v>
                </c:pt>
                <c:pt idx="5">
                  <c:v>07. THERMAL AND MOISTURE CONDITIONS</c:v>
                </c:pt>
                <c:pt idx="6">
                  <c:v>08. OPENINGS</c:v>
                </c:pt>
                <c:pt idx="7">
                  <c:v>09. FINISHES</c:v>
                </c:pt>
                <c:pt idx="8">
                  <c:v>10. SPECIALTIES</c:v>
                </c:pt>
                <c:pt idx="9">
                  <c:v>12. FURNISHING</c:v>
                </c:pt>
                <c:pt idx="10">
                  <c:v>22. PLUMBING</c:v>
                </c:pt>
                <c:pt idx="11">
                  <c:v>23. MECHANICAL/HVAC</c:v>
                </c:pt>
                <c:pt idx="12">
                  <c:v>26. ELECTRICAL</c:v>
                </c:pt>
                <c:pt idx="13">
                  <c:v>31. EARTHWORK</c:v>
                </c:pt>
              </c:strCache>
            </c:strRef>
          </c:cat>
          <c:val>
            <c:numRef>
              <c:f>(Sheet1!$I$8,Sheet1!$I$27,Sheet1!$I$52,Sheet1!$I$56,Sheet1!$I$73,Sheet1!$I$95,Sheet1!$I$102,Sheet1!$I$113,Sheet1!$I$139,Sheet1!$I$160,Sheet1!$I$163,Sheet1!$I$194,Sheet1!$I$249,Sheet1!$I$282)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7-A9CF-4E14-93AC-0DBAB613531C}"/>
            </c:ext>
          </c:extLst>
        </c:ser>
        <c:ser>
          <c:idx val="8"/>
          <c:order val="8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(Sheet1!$A$8,Sheet1!$A$27,Sheet1!$A$52,Sheet1!$A$56,Sheet1!$A$73,Sheet1!$A$95,Sheet1!$A$102,Sheet1!$A$113,Sheet1!$A$139,Sheet1!$A$160,Sheet1!$A$163,Sheet1!$A$194,Sheet1!$A$249,Sheet1!$A$282)</c:f>
              <c:strCache>
                <c:ptCount val="14"/>
                <c:pt idx="0">
                  <c:v>02. EXISTING CONDITIONS</c:v>
                </c:pt>
                <c:pt idx="1">
                  <c:v>03. CONCRETE</c:v>
                </c:pt>
                <c:pt idx="2">
                  <c:v>04. MASONRY</c:v>
                </c:pt>
                <c:pt idx="3">
                  <c:v>05. METALS</c:v>
                </c:pt>
                <c:pt idx="4">
                  <c:v>06. WOOD, PLASTICS AND COMPOSITES</c:v>
                </c:pt>
                <c:pt idx="5">
                  <c:v>07. THERMAL AND MOISTURE CONDITIONS</c:v>
                </c:pt>
                <c:pt idx="6">
                  <c:v>08. OPENINGS</c:v>
                </c:pt>
                <c:pt idx="7">
                  <c:v>09. FINISHES</c:v>
                </c:pt>
                <c:pt idx="8">
                  <c:v>10. SPECIALTIES</c:v>
                </c:pt>
                <c:pt idx="9">
                  <c:v>12. FURNISHING</c:v>
                </c:pt>
                <c:pt idx="10">
                  <c:v>22. PLUMBING</c:v>
                </c:pt>
                <c:pt idx="11">
                  <c:v>23. MECHANICAL/HVAC</c:v>
                </c:pt>
                <c:pt idx="12">
                  <c:v>26. ELECTRICAL</c:v>
                </c:pt>
                <c:pt idx="13">
                  <c:v>31. EARTHWORK</c:v>
                </c:pt>
              </c:strCache>
            </c:strRef>
          </c:cat>
          <c:val>
            <c:numRef>
              <c:f>(Sheet1!$J$8,Sheet1!$J$27,Sheet1!$J$52,Sheet1!$J$56,Sheet1!$J$73,Sheet1!$J$95,Sheet1!$J$102,Sheet1!$J$113,Sheet1!$J$139,Sheet1!$J$160,Sheet1!$J$163,Sheet1!$J$194,Sheet1!$J$249,Sheet1!$J$282)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8-A9CF-4E14-93AC-0DBAB613531C}"/>
            </c:ext>
          </c:extLst>
        </c:ser>
        <c:ser>
          <c:idx val="9"/>
          <c:order val="9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(Sheet1!$A$8,Sheet1!$A$27,Sheet1!$A$52,Sheet1!$A$56,Sheet1!$A$73,Sheet1!$A$95,Sheet1!$A$102,Sheet1!$A$113,Sheet1!$A$139,Sheet1!$A$160,Sheet1!$A$163,Sheet1!$A$194,Sheet1!$A$249,Sheet1!$A$282)</c:f>
              <c:strCache>
                <c:ptCount val="14"/>
                <c:pt idx="0">
                  <c:v>02. EXISTING CONDITIONS</c:v>
                </c:pt>
                <c:pt idx="1">
                  <c:v>03. CONCRETE</c:v>
                </c:pt>
                <c:pt idx="2">
                  <c:v>04. MASONRY</c:v>
                </c:pt>
                <c:pt idx="3">
                  <c:v>05. METALS</c:v>
                </c:pt>
                <c:pt idx="4">
                  <c:v>06. WOOD, PLASTICS AND COMPOSITES</c:v>
                </c:pt>
                <c:pt idx="5">
                  <c:v>07. THERMAL AND MOISTURE CONDITIONS</c:v>
                </c:pt>
                <c:pt idx="6">
                  <c:v>08. OPENINGS</c:v>
                </c:pt>
                <c:pt idx="7">
                  <c:v>09. FINISHES</c:v>
                </c:pt>
                <c:pt idx="8">
                  <c:v>10. SPECIALTIES</c:v>
                </c:pt>
                <c:pt idx="9">
                  <c:v>12. FURNISHING</c:v>
                </c:pt>
                <c:pt idx="10">
                  <c:v>22. PLUMBING</c:v>
                </c:pt>
                <c:pt idx="11">
                  <c:v>23. MECHANICAL/HVAC</c:v>
                </c:pt>
                <c:pt idx="12">
                  <c:v>26. ELECTRICAL</c:v>
                </c:pt>
                <c:pt idx="13">
                  <c:v>31. EARTHWORK</c:v>
                </c:pt>
              </c:strCache>
            </c:strRef>
          </c:cat>
          <c:val>
            <c:numRef>
              <c:f>(Sheet1!$K$8,Sheet1!$K$27,Sheet1!$K$52,Sheet1!$K$56,Sheet1!$K$73,Sheet1!$K$95,Sheet1!$K$102,Sheet1!$K$113,Sheet1!$K$139,Sheet1!$K$160,Sheet1!$K$163,Sheet1!$K$194,Sheet1!$K$249,Sheet1!$K$282)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9-A9CF-4E14-93AC-0DBAB613531C}"/>
            </c:ext>
          </c:extLst>
        </c:ser>
        <c:ser>
          <c:idx val="10"/>
          <c:order val="10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(Sheet1!$A$8,Sheet1!$A$27,Sheet1!$A$52,Sheet1!$A$56,Sheet1!$A$73,Sheet1!$A$95,Sheet1!$A$102,Sheet1!$A$113,Sheet1!$A$139,Sheet1!$A$160,Sheet1!$A$163,Sheet1!$A$194,Sheet1!$A$249,Sheet1!$A$282)</c:f>
              <c:strCache>
                <c:ptCount val="14"/>
                <c:pt idx="0">
                  <c:v>02. EXISTING CONDITIONS</c:v>
                </c:pt>
                <c:pt idx="1">
                  <c:v>03. CONCRETE</c:v>
                </c:pt>
                <c:pt idx="2">
                  <c:v>04. MASONRY</c:v>
                </c:pt>
                <c:pt idx="3">
                  <c:v>05. METALS</c:v>
                </c:pt>
                <c:pt idx="4">
                  <c:v>06. WOOD, PLASTICS AND COMPOSITES</c:v>
                </c:pt>
                <c:pt idx="5">
                  <c:v>07. THERMAL AND MOISTURE CONDITIONS</c:v>
                </c:pt>
                <c:pt idx="6">
                  <c:v>08. OPENINGS</c:v>
                </c:pt>
                <c:pt idx="7">
                  <c:v>09. FINISHES</c:v>
                </c:pt>
                <c:pt idx="8">
                  <c:v>10. SPECIALTIES</c:v>
                </c:pt>
                <c:pt idx="9">
                  <c:v>12. FURNISHING</c:v>
                </c:pt>
                <c:pt idx="10">
                  <c:v>22. PLUMBING</c:v>
                </c:pt>
                <c:pt idx="11">
                  <c:v>23. MECHANICAL/HVAC</c:v>
                </c:pt>
                <c:pt idx="12">
                  <c:v>26. ELECTRICAL</c:v>
                </c:pt>
                <c:pt idx="13">
                  <c:v>31. EARTHWORK</c:v>
                </c:pt>
              </c:strCache>
            </c:strRef>
          </c:cat>
          <c:val>
            <c:numRef>
              <c:f>(Sheet1!$L$8,Sheet1!$L$27,Sheet1!$L$52,Sheet1!$L$56,Sheet1!$L$73,Sheet1!$L$95,Sheet1!$L$102,Sheet1!$L$113,Sheet1!$L$139,Sheet1!$L$160,Sheet1!$L$163,Sheet1!$L$194,Sheet1!$L$249,Sheet1!$L$282)</c:f>
              <c:numCache>
                <c:formatCode>"$"#,##0.00</c:formatCode>
                <c:ptCount val="14"/>
                <c:pt idx="0">
                  <c:v>47302.775999999998</c:v>
                </c:pt>
                <c:pt idx="1">
                  <c:v>152667.71600000001</c:v>
                </c:pt>
                <c:pt idx="2">
                  <c:v>43565.522000000004</c:v>
                </c:pt>
                <c:pt idx="3">
                  <c:v>15824.325000000001</c:v>
                </c:pt>
                <c:pt idx="4">
                  <c:v>44874.8</c:v>
                </c:pt>
                <c:pt idx="5">
                  <c:v>56090.96</c:v>
                </c:pt>
                <c:pt idx="6">
                  <c:v>22323</c:v>
                </c:pt>
                <c:pt idx="7">
                  <c:v>119144.03200000001</c:v>
                </c:pt>
                <c:pt idx="8">
                  <c:v>28479.124000000003</c:v>
                </c:pt>
                <c:pt idx="9">
                  <c:v>2013.1399999999999</c:v>
                </c:pt>
                <c:pt idx="10">
                  <c:v>12402.76</c:v>
                </c:pt>
                <c:pt idx="11">
                  <c:v>13523.430000000002</c:v>
                </c:pt>
                <c:pt idx="12">
                  <c:v>41238.760000000009</c:v>
                </c:pt>
                <c:pt idx="13">
                  <c:v>16093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9CF-4E14-93AC-0DBAB613531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489280"/>
        <c:axId val="42487320"/>
      </c:barChart>
      <c:catAx>
        <c:axId val="4248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42487320"/>
        <c:crosses val="autoZero"/>
        <c:auto val="1"/>
        <c:lblAlgn val="ctr"/>
        <c:lblOffset val="100"/>
        <c:noMultiLvlLbl val="0"/>
      </c:catAx>
      <c:valAx>
        <c:axId val="42487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4248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287</xdr:row>
      <xdr:rowOff>73957</xdr:rowOff>
    </xdr:from>
    <xdr:to>
      <xdr:col>11</xdr:col>
      <xdr:colOff>1042147</xdr:colOff>
      <xdr:row>305</xdr:row>
      <xdr:rowOff>67234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1"/>
  <sheetViews>
    <sheetView showGridLines="0" tabSelected="1" view="pageBreakPreview" zoomScale="85" zoomScaleNormal="85" zoomScaleSheetLayoutView="85" workbookViewId="0">
      <pane ySplit="6" topLeftCell="A7" activePane="bottomLeft" state="frozen"/>
      <selection pane="bottomLeft" activeCell="O7" sqref="O7"/>
    </sheetView>
  </sheetViews>
  <sheetFormatPr defaultRowHeight="15" x14ac:dyDescent="0.25"/>
  <cols>
    <col min="1" max="1" width="9.140625" customWidth="1"/>
    <col min="2" max="2" width="14.42578125" style="31" customWidth="1"/>
    <col min="3" max="3" width="14.7109375" customWidth="1"/>
    <col min="4" max="4" width="46.5703125" style="31" customWidth="1"/>
    <col min="5" max="5" width="11.7109375" customWidth="1"/>
    <col min="6" max="6" width="10" bestFit="1" customWidth="1"/>
    <col min="7" max="7" width="10.5703125" bestFit="1" customWidth="1"/>
    <col min="8" max="8" width="5.85546875" bestFit="1" customWidth="1"/>
    <col min="9" max="9" width="10.85546875" bestFit="1" customWidth="1"/>
    <col min="10" max="10" width="16.5703125" bestFit="1" customWidth="1"/>
    <col min="11" max="11" width="9.85546875" customWidth="1"/>
    <col min="12" max="12" width="15.7109375" bestFit="1" customWidth="1"/>
  </cols>
  <sheetData>
    <row r="1" spans="1:12" ht="18.75" x14ac:dyDescent="0.3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30" customHeight="1" x14ac:dyDescent="0.25">
      <c r="A2" s="6" t="s">
        <v>1</v>
      </c>
      <c r="B2" s="64" t="s">
        <v>315</v>
      </c>
      <c r="C2" s="64"/>
      <c r="D2" s="55"/>
      <c r="F2" s="2"/>
      <c r="G2" s="2"/>
      <c r="H2" s="2"/>
      <c r="J2" s="2"/>
      <c r="K2" s="3"/>
      <c r="L2" s="4"/>
    </row>
    <row r="3" spans="1:12" x14ac:dyDescent="0.25">
      <c r="A3" s="5" t="s">
        <v>2</v>
      </c>
      <c r="B3" s="1" t="s">
        <v>316</v>
      </c>
      <c r="D3" s="1"/>
      <c r="E3" s="6" t="s">
        <v>3</v>
      </c>
      <c r="F3" s="2" t="s">
        <v>316</v>
      </c>
      <c r="G3" s="2"/>
      <c r="H3" s="2"/>
      <c r="J3" s="2"/>
      <c r="K3" s="3"/>
      <c r="L3" s="4"/>
    </row>
    <row r="4" spans="1:12" x14ac:dyDescent="0.25">
      <c r="A4" s="5" t="s">
        <v>4</v>
      </c>
      <c r="B4" s="1" t="s">
        <v>316</v>
      </c>
      <c r="D4" s="1"/>
      <c r="E4" s="6" t="s">
        <v>5</v>
      </c>
      <c r="F4" s="2" t="s">
        <v>316</v>
      </c>
      <c r="G4" s="2"/>
      <c r="H4" s="2"/>
      <c r="J4" s="2"/>
      <c r="K4" s="3"/>
      <c r="L4" s="4"/>
    </row>
    <row r="5" spans="1:12" x14ac:dyDescent="0.25">
      <c r="A5" s="7" t="s">
        <v>6</v>
      </c>
      <c r="B5" s="8" t="s">
        <v>316</v>
      </c>
      <c r="D5" s="1"/>
      <c r="E5" s="6" t="s">
        <v>7</v>
      </c>
      <c r="F5" s="9" t="s">
        <v>316</v>
      </c>
      <c r="G5" s="9"/>
      <c r="H5" s="9"/>
      <c r="I5" s="2"/>
      <c r="J5" s="9"/>
      <c r="K5" s="3"/>
      <c r="L5" s="4"/>
    </row>
    <row r="6" spans="1:12" s="12" customFormat="1" x14ac:dyDescent="0.25">
      <c r="A6" s="10" t="s">
        <v>8</v>
      </c>
      <c r="B6" s="11" t="s">
        <v>9</v>
      </c>
      <c r="C6" s="10" t="s">
        <v>10</v>
      </c>
      <c r="D6" s="11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</row>
    <row r="7" spans="1:12" x14ac:dyDescent="0.25">
      <c r="A7" s="13"/>
      <c r="B7" s="14"/>
      <c r="C7" s="13"/>
      <c r="D7" s="14"/>
      <c r="E7" s="15"/>
      <c r="F7" s="15"/>
      <c r="G7" s="15"/>
      <c r="H7" s="15"/>
      <c r="I7" s="15"/>
      <c r="J7" s="15"/>
      <c r="K7" s="13"/>
      <c r="L7" s="13"/>
    </row>
    <row r="8" spans="1:12" ht="18.75" x14ac:dyDescent="0.25">
      <c r="A8" s="63" t="s">
        <v>20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16">
        <f>SUM(J9:J25)</f>
        <v>47302.775999999998</v>
      </c>
    </row>
    <row r="9" spans="1:12" ht="15.75" x14ac:dyDescent="0.25">
      <c r="B9" s="17"/>
      <c r="D9" s="56" t="s">
        <v>21</v>
      </c>
      <c r="E9" s="18"/>
      <c r="F9" s="19"/>
      <c r="H9" s="20"/>
      <c r="I9" s="21"/>
      <c r="L9" s="22"/>
    </row>
    <row r="10" spans="1:12" x14ac:dyDescent="0.25">
      <c r="A10" s="10">
        <f>IF(G10&lt;&gt;"",1+MAX($A$8:A9),"")</f>
        <v>1</v>
      </c>
      <c r="B10" s="23" t="s">
        <v>22</v>
      </c>
      <c r="C10" s="24"/>
      <c r="D10" s="57" t="s">
        <v>23</v>
      </c>
      <c r="E10" s="25">
        <v>2975</v>
      </c>
      <c r="F10" s="26">
        <v>0</v>
      </c>
      <c r="G10" s="27">
        <f>E10*(1+F10)</f>
        <v>2975</v>
      </c>
      <c r="H10" s="28" t="s">
        <v>24</v>
      </c>
      <c r="I10" s="29">
        <v>5.3</v>
      </c>
      <c r="J10" s="29">
        <f t="shared" ref="J10:J25" si="0">I10*G10</f>
        <v>15767.5</v>
      </c>
      <c r="K10" s="30"/>
      <c r="L10" s="30"/>
    </row>
    <row r="11" spans="1:12" x14ac:dyDescent="0.25">
      <c r="A11" s="10">
        <f>IF(G11&lt;&gt;"",1+MAX($A$8:A10),"")</f>
        <v>2</v>
      </c>
      <c r="B11" s="23" t="s">
        <v>22</v>
      </c>
      <c r="C11" s="24"/>
      <c r="D11" s="57" t="s">
        <v>25</v>
      </c>
      <c r="E11" s="25">
        <v>3667</v>
      </c>
      <c r="F11" s="26">
        <v>0</v>
      </c>
      <c r="G11" s="27">
        <f t="shared" ref="G11:G25" si="1">E11*(1+F11)</f>
        <v>3667</v>
      </c>
      <c r="H11" s="28" t="s">
        <v>24</v>
      </c>
      <c r="I11" s="29">
        <v>1.2</v>
      </c>
      <c r="J11" s="29">
        <f t="shared" si="0"/>
        <v>4400.3999999999996</v>
      </c>
      <c r="K11" s="30"/>
      <c r="L11" s="30"/>
    </row>
    <row r="12" spans="1:12" x14ac:dyDescent="0.25">
      <c r="A12" s="10">
        <f>IF(G12&lt;&gt;"",1+MAX($A$8:A11),"")</f>
        <v>3</v>
      </c>
      <c r="B12" s="23" t="s">
        <v>22</v>
      </c>
      <c r="C12" s="24"/>
      <c r="D12" s="57" t="s">
        <v>26</v>
      </c>
      <c r="E12" s="25">
        <v>3451</v>
      </c>
      <c r="F12" s="26">
        <v>0</v>
      </c>
      <c r="G12" s="27">
        <f t="shared" si="1"/>
        <v>3451</v>
      </c>
      <c r="H12" s="28" t="s">
        <v>24</v>
      </c>
      <c r="I12" s="29">
        <v>0.6</v>
      </c>
      <c r="J12" s="29">
        <f t="shared" si="0"/>
        <v>2070.6</v>
      </c>
      <c r="K12" s="30"/>
      <c r="L12" s="30"/>
    </row>
    <row r="13" spans="1:12" x14ac:dyDescent="0.25">
      <c r="A13" s="10">
        <f>IF(G13&lt;&gt;"",1+MAX($A$8:A12),"")</f>
        <v>4</v>
      </c>
      <c r="B13" s="23" t="s">
        <v>22</v>
      </c>
      <c r="C13" s="24"/>
      <c r="D13" s="57" t="s">
        <v>27</v>
      </c>
      <c r="E13" s="25">
        <v>3451</v>
      </c>
      <c r="F13" s="26">
        <v>0</v>
      </c>
      <c r="G13" s="27">
        <f t="shared" si="1"/>
        <v>3451</v>
      </c>
      <c r="H13" s="28" t="s">
        <v>24</v>
      </c>
      <c r="I13" s="29">
        <v>0.6</v>
      </c>
      <c r="J13" s="29">
        <f t="shared" si="0"/>
        <v>2070.6</v>
      </c>
      <c r="K13" s="30"/>
      <c r="L13" s="30"/>
    </row>
    <row r="14" spans="1:12" x14ac:dyDescent="0.25">
      <c r="A14" s="10">
        <f>IF(G14&lt;&gt;"",1+MAX($A$8:A13),"")</f>
        <v>5</v>
      </c>
      <c r="B14" s="23" t="s">
        <v>22</v>
      </c>
      <c r="C14" s="24"/>
      <c r="D14" s="57" t="s">
        <v>28</v>
      </c>
      <c r="E14" s="25">
        <v>51</v>
      </c>
      <c r="F14" s="26">
        <v>0</v>
      </c>
      <c r="G14" s="27">
        <f t="shared" si="1"/>
        <v>51</v>
      </c>
      <c r="H14" s="28" t="s">
        <v>24</v>
      </c>
      <c r="I14" s="29">
        <v>31.43</v>
      </c>
      <c r="J14" s="29">
        <f t="shared" si="0"/>
        <v>1602.93</v>
      </c>
      <c r="K14" s="30"/>
      <c r="L14" s="30"/>
    </row>
    <row r="15" spans="1:12" x14ac:dyDescent="0.25">
      <c r="A15" s="10">
        <f>IF(G15&lt;&gt;"",1+MAX($A$8:A14),"")</f>
        <v>6</v>
      </c>
      <c r="B15" s="23" t="s">
        <v>22</v>
      </c>
      <c r="C15" s="24"/>
      <c r="D15" s="57" t="s">
        <v>29</v>
      </c>
      <c r="E15" s="25">
        <v>11.17</v>
      </c>
      <c r="F15" s="26">
        <v>0</v>
      </c>
      <c r="G15" s="27">
        <f t="shared" si="1"/>
        <v>11.17</v>
      </c>
      <c r="H15" s="28" t="s">
        <v>30</v>
      </c>
      <c r="I15" s="29">
        <v>44</v>
      </c>
      <c r="J15" s="29">
        <f t="shared" si="0"/>
        <v>491.48</v>
      </c>
      <c r="K15" s="30"/>
      <c r="L15" s="30"/>
    </row>
    <row r="16" spans="1:12" x14ac:dyDescent="0.25">
      <c r="A16" s="10">
        <f>IF(G16&lt;&gt;"",1+MAX($A$8:A15),"")</f>
        <v>7</v>
      </c>
      <c r="B16" s="23" t="s">
        <v>22</v>
      </c>
      <c r="C16" s="24"/>
      <c r="D16" s="57" t="s">
        <v>31</v>
      </c>
      <c r="E16" s="25">
        <v>224</v>
      </c>
      <c r="F16" s="26">
        <v>0</v>
      </c>
      <c r="G16" s="27">
        <f t="shared" si="1"/>
        <v>224</v>
      </c>
      <c r="H16" s="28" t="s">
        <v>24</v>
      </c>
      <c r="I16" s="29">
        <v>5.4</v>
      </c>
      <c r="J16" s="29">
        <f t="shared" si="0"/>
        <v>1209.6000000000001</v>
      </c>
      <c r="K16" s="30"/>
      <c r="L16" s="30"/>
    </row>
    <row r="17" spans="1:12" x14ac:dyDescent="0.25">
      <c r="A17" s="10">
        <f>IF(G17&lt;&gt;"",1+MAX($A$8:A16),"")</f>
        <v>8</v>
      </c>
      <c r="B17" s="23" t="s">
        <v>22</v>
      </c>
      <c r="C17" s="24"/>
      <c r="D17" s="57" t="s">
        <v>32</v>
      </c>
      <c r="E17" s="25">
        <v>85</v>
      </c>
      <c r="F17" s="26">
        <v>0</v>
      </c>
      <c r="G17" s="27">
        <f t="shared" si="1"/>
        <v>85</v>
      </c>
      <c r="H17" s="28" t="s">
        <v>24</v>
      </c>
      <c r="I17" s="29">
        <v>9.4</v>
      </c>
      <c r="J17" s="29">
        <f t="shared" si="0"/>
        <v>799</v>
      </c>
      <c r="K17" s="30"/>
      <c r="L17" s="30"/>
    </row>
    <row r="18" spans="1:12" x14ac:dyDescent="0.25">
      <c r="A18" s="10">
        <f>IF(G18&lt;&gt;"",1+MAX($A$8:A17),"")</f>
        <v>9</v>
      </c>
      <c r="B18" s="23" t="s">
        <v>22</v>
      </c>
      <c r="C18" s="24"/>
      <c r="D18" s="57" t="s">
        <v>33</v>
      </c>
      <c r="E18" s="25">
        <v>8</v>
      </c>
      <c r="F18" s="26">
        <v>0</v>
      </c>
      <c r="G18" s="27">
        <f t="shared" si="1"/>
        <v>8</v>
      </c>
      <c r="H18" s="28" t="s">
        <v>34</v>
      </c>
      <c r="I18" s="29">
        <v>29.82</v>
      </c>
      <c r="J18" s="29">
        <f t="shared" si="0"/>
        <v>238.56</v>
      </c>
      <c r="K18" s="30"/>
      <c r="L18" s="30"/>
    </row>
    <row r="19" spans="1:12" x14ac:dyDescent="0.25">
      <c r="A19" s="10">
        <f>IF(G19&lt;&gt;"",1+MAX($A$8:A18),"")</f>
        <v>10</v>
      </c>
      <c r="B19" s="23" t="s">
        <v>22</v>
      </c>
      <c r="C19" s="24"/>
      <c r="D19" s="57" t="s">
        <v>35</v>
      </c>
      <c r="E19" s="25">
        <f>113.83*9</f>
        <v>1024.47</v>
      </c>
      <c r="F19" s="26">
        <v>0</v>
      </c>
      <c r="G19" s="27">
        <f t="shared" si="1"/>
        <v>1024.47</v>
      </c>
      <c r="H19" s="28" t="s">
        <v>24</v>
      </c>
      <c r="I19" s="29">
        <v>3.2</v>
      </c>
      <c r="J19" s="29">
        <f t="shared" si="0"/>
        <v>3278.3040000000001</v>
      </c>
      <c r="K19" s="30"/>
      <c r="L19" s="30"/>
    </row>
    <row r="20" spans="1:12" x14ac:dyDescent="0.25">
      <c r="A20" s="10">
        <f>IF(G20&lt;&gt;"",1+MAX($A$8:A19),"")</f>
        <v>11</v>
      </c>
      <c r="B20" s="23" t="s">
        <v>22</v>
      </c>
      <c r="C20" s="24"/>
      <c r="D20" s="57" t="s">
        <v>36</v>
      </c>
      <c r="E20" s="25">
        <f>204.26*9</f>
        <v>1838.34</v>
      </c>
      <c r="F20" s="26">
        <v>0</v>
      </c>
      <c r="G20" s="27">
        <f t="shared" si="1"/>
        <v>1838.34</v>
      </c>
      <c r="H20" s="28" t="s">
        <v>24</v>
      </c>
      <c r="I20" s="29">
        <v>2.8</v>
      </c>
      <c r="J20" s="29">
        <f t="shared" si="0"/>
        <v>5147.3519999999999</v>
      </c>
      <c r="K20" s="30"/>
      <c r="L20" s="30"/>
    </row>
    <row r="21" spans="1:12" x14ac:dyDescent="0.25">
      <c r="A21" s="10">
        <f>IF(G21&lt;&gt;"",1+MAX($A$8:A20),"")</f>
        <v>12</v>
      </c>
      <c r="B21" s="23" t="s">
        <v>22</v>
      </c>
      <c r="C21" s="24"/>
      <c r="D21" s="57" t="s">
        <v>37</v>
      </c>
      <c r="E21" s="25">
        <v>200</v>
      </c>
      <c r="F21" s="26">
        <v>0</v>
      </c>
      <c r="G21" s="27">
        <f t="shared" si="1"/>
        <v>200</v>
      </c>
      <c r="H21" s="28" t="s">
        <v>24</v>
      </c>
      <c r="I21" s="29">
        <v>5.4</v>
      </c>
      <c r="J21" s="29">
        <f t="shared" si="0"/>
        <v>1080</v>
      </c>
      <c r="K21" s="30"/>
      <c r="L21" s="30"/>
    </row>
    <row r="22" spans="1:12" x14ac:dyDescent="0.25">
      <c r="A22" s="10">
        <f>IF(G22&lt;&gt;"",1+MAX($A$8:A21),"")</f>
        <v>13</v>
      </c>
      <c r="B22" s="23" t="s">
        <v>22</v>
      </c>
      <c r="C22" s="24"/>
      <c r="D22" s="57" t="s">
        <v>38</v>
      </c>
      <c r="E22" s="25">
        <v>60</v>
      </c>
      <c r="F22" s="26">
        <v>0</v>
      </c>
      <c r="G22" s="27">
        <f t="shared" si="1"/>
        <v>60</v>
      </c>
      <c r="H22" s="28" t="s">
        <v>24</v>
      </c>
      <c r="I22" s="29">
        <v>3.92</v>
      </c>
      <c r="J22" s="29">
        <f t="shared" si="0"/>
        <v>235.2</v>
      </c>
      <c r="K22" s="30"/>
      <c r="L22" s="30"/>
    </row>
    <row r="23" spans="1:12" x14ac:dyDescent="0.25">
      <c r="A23" s="10">
        <f>IF(G23&lt;&gt;"",1+MAX($A$8:A22),"")</f>
        <v>14</v>
      </c>
      <c r="B23" s="23" t="s">
        <v>22</v>
      </c>
      <c r="C23" s="24"/>
      <c r="D23" s="57" t="s">
        <v>39</v>
      </c>
      <c r="E23" s="25">
        <v>4</v>
      </c>
      <c r="F23" s="26">
        <v>0</v>
      </c>
      <c r="G23" s="27">
        <f t="shared" si="1"/>
        <v>4</v>
      </c>
      <c r="H23" s="28" t="s">
        <v>34</v>
      </c>
      <c r="I23" s="29">
        <v>200</v>
      </c>
      <c r="J23" s="29">
        <f t="shared" si="0"/>
        <v>800</v>
      </c>
      <c r="K23" s="30"/>
      <c r="L23" s="30"/>
    </row>
    <row r="24" spans="1:12" x14ac:dyDescent="0.25">
      <c r="A24" s="10">
        <f>IF(G24&lt;&gt;"",1+MAX($A$8:A23),"")</f>
        <v>15</v>
      </c>
      <c r="B24" s="23" t="s">
        <v>22</v>
      </c>
      <c r="C24" s="24"/>
      <c r="D24" s="57" t="s">
        <v>40</v>
      </c>
      <c r="E24" s="25">
        <v>14</v>
      </c>
      <c r="F24" s="26">
        <v>0</v>
      </c>
      <c r="G24" s="27">
        <f t="shared" si="1"/>
        <v>14</v>
      </c>
      <c r="H24" s="28" t="s">
        <v>34</v>
      </c>
      <c r="I24" s="29">
        <v>12</v>
      </c>
      <c r="J24" s="29">
        <f t="shared" si="0"/>
        <v>168</v>
      </c>
      <c r="K24" s="30"/>
      <c r="L24" s="30"/>
    </row>
    <row r="25" spans="1:12" x14ac:dyDescent="0.25">
      <c r="A25" s="10">
        <f>IF(G25&lt;&gt;"",1+MAX($A$8:A24),"")</f>
        <v>16</v>
      </c>
      <c r="B25" s="23" t="s">
        <v>22</v>
      </c>
      <c r="C25" s="24"/>
      <c r="D25" s="57" t="s">
        <v>41</v>
      </c>
      <c r="E25" s="25">
        <v>2975</v>
      </c>
      <c r="F25" s="26">
        <v>0</v>
      </c>
      <c r="G25" s="27">
        <f t="shared" si="1"/>
        <v>2975</v>
      </c>
      <c r="H25" s="28" t="s">
        <v>24</v>
      </c>
      <c r="I25" s="29">
        <v>2.67</v>
      </c>
      <c r="J25" s="29">
        <f t="shared" si="0"/>
        <v>7943.25</v>
      </c>
      <c r="K25" s="30"/>
      <c r="L25" s="30"/>
    </row>
    <row r="27" spans="1:12" ht="18.75" x14ac:dyDescent="0.25">
      <c r="A27" s="63" t="s">
        <v>42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16">
        <f>SUM(J28:J50)</f>
        <v>152667.71600000001</v>
      </c>
    </row>
    <row r="28" spans="1:12" ht="15.75" x14ac:dyDescent="0.25">
      <c r="A28" s="32" t="str">
        <f>IF(G28&lt;&gt;"",1+MAX($A$8:A27),"")</f>
        <v/>
      </c>
      <c r="B28" s="17"/>
      <c r="D28" s="56" t="s">
        <v>43</v>
      </c>
      <c r="E28" s="18"/>
      <c r="F28" s="19"/>
      <c r="H28" s="20"/>
      <c r="I28" s="21"/>
      <c r="L28" s="22"/>
    </row>
    <row r="29" spans="1:12" x14ac:dyDescent="0.25">
      <c r="A29" s="10">
        <f>IF(G29&lt;&gt;"",1+MAX($A$8:A28),"")</f>
        <v>17</v>
      </c>
      <c r="B29" s="23" t="s">
        <v>44</v>
      </c>
      <c r="C29" s="24" t="s">
        <v>314</v>
      </c>
      <c r="D29" s="57" t="s">
        <v>45</v>
      </c>
      <c r="E29" s="25">
        <v>27</v>
      </c>
      <c r="F29" s="26">
        <v>0</v>
      </c>
      <c r="G29" s="27">
        <f t="shared" ref="G29:G50" si="2">E29*(1+F29)</f>
        <v>27</v>
      </c>
      <c r="H29" s="28" t="s">
        <v>46</v>
      </c>
      <c r="I29" s="29">
        <v>200</v>
      </c>
      <c r="J29" s="29">
        <f t="shared" ref="J29" si="3">I29*G29</f>
        <v>5400</v>
      </c>
      <c r="K29" s="30"/>
      <c r="L29" s="30"/>
    </row>
    <row r="30" spans="1:12" x14ac:dyDescent="0.25">
      <c r="A30" s="32" t="str">
        <f>IF(G30&lt;&gt;"",1+MAX($A$8:A29),"")</f>
        <v/>
      </c>
      <c r="B30" s="17"/>
      <c r="D30" s="58" t="s">
        <v>47</v>
      </c>
      <c r="E30" s="18"/>
      <c r="F30" s="19"/>
      <c r="H30" s="20"/>
      <c r="I30" s="21"/>
    </row>
    <row r="31" spans="1:12" ht="15.75" x14ac:dyDescent="0.25">
      <c r="A31" s="32" t="str">
        <f>IF(G31&lt;&gt;"",1+MAX($A$8:A30),"")</f>
        <v/>
      </c>
      <c r="B31" s="17"/>
      <c r="D31" s="56" t="s">
        <v>48</v>
      </c>
      <c r="E31" s="18"/>
      <c r="F31" s="19"/>
      <c r="H31" s="20"/>
      <c r="I31" s="21"/>
      <c r="L31" s="33"/>
    </row>
    <row r="32" spans="1:12" ht="45" x14ac:dyDescent="0.25">
      <c r="A32" s="10">
        <f>IF(G32&lt;&gt;"",1+MAX($A$8:A31),"")</f>
        <v>18</v>
      </c>
      <c r="B32" s="23" t="s">
        <v>49</v>
      </c>
      <c r="C32" s="24" t="s">
        <v>50</v>
      </c>
      <c r="D32" s="57" t="s">
        <v>51</v>
      </c>
      <c r="E32" s="25">
        <v>5113</v>
      </c>
      <c r="F32" s="26">
        <v>0.05</v>
      </c>
      <c r="G32" s="27">
        <f t="shared" si="2"/>
        <v>5368.6500000000005</v>
      </c>
      <c r="H32" s="28" t="s">
        <v>24</v>
      </c>
      <c r="I32" s="29">
        <v>7.2</v>
      </c>
      <c r="J32" s="29">
        <f t="shared" ref="J32:J35" si="4">I32*G32</f>
        <v>38654.280000000006</v>
      </c>
      <c r="K32" s="30"/>
      <c r="L32" s="30"/>
    </row>
    <row r="33" spans="1:12" ht="75" x14ac:dyDescent="0.25">
      <c r="A33" s="10">
        <f>IF(G33&lt;&gt;"",1+MAX($A$8:A32),"")</f>
        <v>19</v>
      </c>
      <c r="B33" s="23" t="s">
        <v>49</v>
      </c>
      <c r="C33" s="24" t="s">
        <v>52</v>
      </c>
      <c r="D33" s="57" t="s">
        <v>53</v>
      </c>
      <c r="E33" s="25">
        <v>453</v>
      </c>
      <c r="F33" s="26">
        <v>0.05</v>
      </c>
      <c r="G33" s="27">
        <f t="shared" si="2"/>
        <v>475.65000000000003</v>
      </c>
      <c r="H33" s="28" t="s">
        <v>24</v>
      </c>
      <c r="I33" s="29">
        <v>7.2</v>
      </c>
      <c r="J33" s="29">
        <f t="shared" si="4"/>
        <v>3424.6800000000003</v>
      </c>
      <c r="K33" s="30"/>
      <c r="L33" s="30"/>
    </row>
    <row r="34" spans="1:12" ht="60" x14ac:dyDescent="0.25">
      <c r="A34" s="10">
        <f>IF(G34&lt;&gt;"",1+MAX($A$8:A33),"")</f>
        <v>20</v>
      </c>
      <c r="B34" s="23" t="s">
        <v>49</v>
      </c>
      <c r="C34" s="24" t="s">
        <v>54</v>
      </c>
      <c r="D34" s="57" t="s">
        <v>55</v>
      </c>
      <c r="E34" s="25">
        <v>1009</v>
      </c>
      <c r="F34" s="26">
        <v>0.05</v>
      </c>
      <c r="G34" s="27">
        <f t="shared" si="2"/>
        <v>1059.45</v>
      </c>
      <c r="H34" s="28" t="s">
        <v>24</v>
      </c>
      <c r="I34" s="29">
        <v>7.2</v>
      </c>
      <c r="J34" s="29">
        <f t="shared" si="4"/>
        <v>7628.0400000000009</v>
      </c>
      <c r="K34" s="30"/>
      <c r="L34" s="30"/>
    </row>
    <row r="35" spans="1:12" ht="60" x14ac:dyDescent="0.25">
      <c r="A35" s="10">
        <f>IF(G35&lt;&gt;"",1+MAX($A$8:A34),"")</f>
        <v>21</v>
      </c>
      <c r="B35" s="23" t="s">
        <v>56</v>
      </c>
      <c r="C35" s="24" t="s">
        <v>57</v>
      </c>
      <c r="D35" s="57" t="s">
        <v>58</v>
      </c>
      <c r="E35" s="25">
        <v>244</v>
      </c>
      <c r="F35" s="26">
        <v>0.05</v>
      </c>
      <c r="G35" s="27">
        <f t="shared" si="2"/>
        <v>256.2</v>
      </c>
      <c r="H35" s="28" t="s">
        <v>24</v>
      </c>
      <c r="I35" s="29">
        <v>7.6</v>
      </c>
      <c r="J35" s="29">
        <f t="shared" si="4"/>
        <v>1947.12</v>
      </c>
      <c r="K35" s="30"/>
      <c r="L35" s="30"/>
    </row>
    <row r="36" spans="1:12" x14ac:dyDescent="0.25">
      <c r="A36" s="32" t="str">
        <f>IF(G36&lt;&gt;"",1+MAX($A$8:A35),"")</f>
        <v/>
      </c>
      <c r="B36" s="17"/>
      <c r="C36" s="34"/>
      <c r="D36" s="58" t="s">
        <v>47</v>
      </c>
      <c r="E36" s="18"/>
      <c r="F36" s="19"/>
      <c r="G36" s="18"/>
      <c r="H36" s="20"/>
      <c r="I36" s="21"/>
      <c r="J36" s="35"/>
    </row>
    <row r="37" spans="1:12" ht="15.75" x14ac:dyDescent="0.25">
      <c r="A37" s="32" t="str">
        <f>IF(G37&lt;&gt;"",1+MAX($A$8:A36),"")</f>
        <v/>
      </c>
      <c r="B37" s="17"/>
      <c r="D37" s="59" t="s">
        <v>59</v>
      </c>
      <c r="E37" s="18"/>
      <c r="F37" s="19"/>
      <c r="H37" s="20"/>
      <c r="I37" s="21"/>
      <c r="L37" s="33"/>
    </row>
    <row r="38" spans="1:12" x14ac:dyDescent="0.25">
      <c r="A38" s="10">
        <f>IF(G38&lt;&gt;"",1+MAX($A$8:A37),"")</f>
        <v>22</v>
      </c>
      <c r="B38" s="23" t="s">
        <v>49</v>
      </c>
      <c r="C38" s="24" t="s">
        <v>60</v>
      </c>
      <c r="D38" s="57" t="s">
        <v>61</v>
      </c>
      <c r="E38" s="25">
        <v>14</v>
      </c>
      <c r="F38" s="26">
        <v>0</v>
      </c>
      <c r="G38" s="27">
        <f t="shared" si="2"/>
        <v>14</v>
      </c>
      <c r="H38" s="28" t="s">
        <v>34</v>
      </c>
      <c r="I38" s="29">
        <v>1.33</v>
      </c>
      <c r="J38" s="29">
        <f t="shared" ref="J38" si="5">I38*G38</f>
        <v>18.62</v>
      </c>
      <c r="K38" s="30"/>
      <c r="L38" s="30"/>
    </row>
    <row r="39" spans="1:12" x14ac:dyDescent="0.25">
      <c r="A39" s="32" t="str">
        <f>IF(G39&lt;&gt;"",1+MAX($A$8:A38),"")</f>
        <v/>
      </c>
      <c r="B39" s="17"/>
      <c r="C39" s="34"/>
      <c r="D39" s="58" t="s">
        <v>47</v>
      </c>
      <c r="E39" s="18"/>
      <c r="F39" s="19"/>
      <c r="G39" s="18"/>
      <c r="H39" s="20"/>
      <c r="I39" s="21"/>
      <c r="J39" s="35"/>
    </row>
    <row r="40" spans="1:12" ht="15.75" x14ac:dyDescent="0.25">
      <c r="A40" s="32" t="str">
        <f>IF(G40&lt;&gt;"",1+MAX($A$8:A39),"")</f>
        <v/>
      </c>
      <c r="B40" s="17"/>
      <c r="D40" s="56" t="s">
        <v>62</v>
      </c>
      <c r="E40" s="18"/>
      <c r="F40" s="19"/>
      <c r="H40" s="20"/>
      <c r="I40" s="21"/>
      <c r="L40" s="33"/>
    </row>
    <row r="41" spans="1:12" ht="30" x14ac:dyDescent="0.25">
      <c r="A41" s="10">
        <f>IF(G41&lt;&gt;"",1+MAX($A$8:A40),"")</f>
        <v>23</v>
      </c>
      <c r="B41" s="23" t="s">
        <v>63</v>
      </c>
      <c r="C41" s="24" t="s">
        <v>64</v>
      </c>
      <c r="D41" s="57" t="s">
        <v>65</v>
      </c>
      <c r="E41" s="25">
        <f>24/27</f>
        <v>0.88888888888888884</v>
      </c>
      <c r="F41" s="26">
        <v>0.08</v>
      </c>
      <c r="G41" s="27">
        <f t="shared" si="2"/>
        <v>0.96</v>
      </c>
      <c r="H41" s="28" t="s">
        <v>66</v>
      </c>
      <c r="I41" s="29">
        <v>800</v>
      </c>
      <c r="J41" s="29">
        <f t="shared" ref="J41:J45" si="6">I41*G41</f>
        <v>768</v>
      </c>
      <c r="K41" s="30"/>
      <c r="L41" s="30"/>
    </row>
    <row r="42" spans="1:12" ht="30" x14ac:dyDescent="0.25">
      <c r="A42" s="10">
        <f>IF(G42&lt;&gt;"",1+MAX($A$8:A41),"")</f>
        <v>24</v>
      </c>
      <c r="B42" s="23" t="s">
        <v>63</v>
      </c>
      <c r="C42" s="24" t="s">
        <v>67</v>
      </c>
      <c r="D42" s="57" t="s">
        <v>68</v>
      </c>
      <c r="E42" s="25">
        <f>13/27</f>
        <v>0.48148148148148145</v>
      </c>
      <c r="F42" s="26">
        <v>0.08</v>
      </c>
      <c r="G42" s="27">
        <f t="shared" si="2"/>
        <v>0.52</v>
      </c>
      <c r="H42" s="28" t="s">
        <v>66</v>
      </c>
      <c r="I42" s="29">
        <v>800</v>
      </c>
      <c r="J42" s="29">
        <f t="shared" si="6"/>
        <v>416</v>
      </c>
      <c r="K42" s="30"/>
      <c r="L42" s="30"/>
    </row>
    <row r="43" spans="1:12" ht="30" x14ac:dyDescent="0.25">
      <c r="A43" s="10">
        <f>IF(G43&lt;&gt;"",1+MAX($A$8:A42),"")</f>
        <v>25</v>
      </c>
      <c r="B43" s="23" t="s">
        <v>63</v>
      </c>
      <c r="C43" s="24" t="s">
        <v>69</v>
      </c>
      <c r="D43" s="57" t="s">
        <v>70</v>
      </c>
      <c r="E43" s="25">
        <f>9/27</f>
        <v>0.33333333333333331</v>
      </c>
      <c r="F43" s="26">
        <v>0.08</v>
      </c>
      <c r="G43" s="27">
        <f t="shared" si="2"/>
        <v>0.36</v>
      </c>
      <c r="H43" s="28" t="s">
        <v>66</v>
      </c>
      <c r="I43" s="29">
        <v>800</v>
      </c>
      <c r="J43" s="29">
        <f t="shared" si="6"/>
        <v>288</v>
      </c>
      <c r="K43" s="30"/>
      <c r="L43" s="30"/>
    </row>
    <row r="44" spans="1:12" ht="30" x14ac:dyDescent="0.25">
      <c r="A44" s="10">
        <f>IF(G44&lt;&gt;"",1+MAX($A$8:A43),"")</f>
        <v>26</v>
      </c>
      <c r="B44" s="23" t="s">
        <v>63</v>
      </c>
      <c r="C44" s="24" t="s">
        <v>71</v>
      </c>
      <c r="D44" s="57" t="s">
        <v>72</v>
      </c>
      <c r="E44" s="25">
        <v>9</v>
      </c>
      <c r="F44" s="26">
        <v>0.08</v>
      </c>
      <c r="G44" s="27">
        <f t="shared" si="2"/>
        <v>9.7200000000000006</v>
      </c>
      <c r="H44" s="28" t="s">
        <v>66</v>
      </c>
      <c r="I44" s="29">
        <v>800</v>
      </c>
      <c r="J44" s="29">
        <f t="shared" si="6"/>
        <v>7776.0000000000009</v>
      </c>
      <c r="K44" s="30"/>
      <c r="L44" s="30"/>
    </row>
    <row r="45" spans="1:12" ht="30" x14ac:dyDescent="0.25">
      <c r="A45" s="10">
        <f>IF(G45&lt;&gt;"",1+MAX($A$8:A44),"")</f>
        <v>27</v>
      </c>
      <c r="B45" s="23" t="s">
        <v>63</v>
      </c>
      <c r="C45" s="24" t="s">
        <v>73</v>
      </c>
      <c r="D45" s="57" t="s">
        <v>74</v>
      </c>
      <c r="E45" s="25">
        <f>71/27</f>
        <v>2.6296296296296298</v>
      </c>
      <c r="F45" s="26">
        <v>0.08</v>
      </c>
      <c r="G45" s="27">
        <f t="shared" si="2"/>
        <v>2.8400000000000003</v>
      </c>
      <c r="H45" s="28" t="s">
        <v>66</v>
      </c>
      <c r="I45" s="29">
        <v>800</v>
      </c>
      <c r="J45" s="29">
        <f t="shared" si="6"/>
        <v>2272.0000000000005</v>
      </c>
      <c r="K45" s="30"/>
      <c r="L45" s="30"/>
    </row>
    <row r="46" spans="1:12" x14ac:dyDescent="0.25">
      <c r="A46" s="32" t="str">
        <f>IF(G46&lt;&gt;"",1+MAX($A$8:A45),"")</f>
        <v/>
      </c>
      <c r="B46" s="17"/>
      <c r="C46" s="34"/>
      <c r="D46" s="58" t="s">
        <v>47</v>
      </c>
      <c r="E46" s="18"/>
      <c r="F46" s="19"/>
      <c r="G46" s="18"/>
      <c r="H46" s="20"/>
      <c r="I46" s="21"/>
      <c r="J46" s="35"/>
    </row>
    <row r="47" spans="1:12" ht="15.75" x14ac:dyDescent="0.25">
      <c r="A47" s="32" t="str">
        <f>IF(G47&lt;&gt;"",1+MAX($A$8:A46),"")</f>
        <v/>
      </c>
      <c r="B47" s="17"/>
      <c r="D47" s="56" t="s">
        <v>75</v>
      </c>
      <c r="E47" s="18"/>
      <c r="F47" s="19"/>
      <c r="H47" s="20"/>
      <c r="I47" s="21"/>
    </row>
    <row r="48" spans="1:12" ht="45" x14ac:dyDescent="0.25">
      <c r="A48" s="10">
        <f>IF(G48&lt;&gt;"",1+MAX($A$8:A47),"")</f>
        <v>28</v>
      </c>
      <c r="B48" s="23" t="s">
        <v>49</v>
      </c>
      <c r="C48" s="24"/>
      <c r="D48" s="57" t="s">
        <v>76</v>
      </c>
      <c r="E48" s="25">
        <v>6.48</v>
      </c>
      <c r="F48" s="26">
        <v>0.08</v>
      </c>
      <c r="G48" s="27">
        <f t="shared" si="2"/>
        <v>6.9984000000000011</v>
      </c>
      <c r="H48" s="28" t="s">
        <v>66</v>
      </c>
      <c r="I48" s="29">
        <v>750</v>
      </c>
      <c r="J48" s="29">
        <f t="shared" ref="J48:J50" si="7">I48*G48</f>
        <v>5248.8000000000011</v>
      </c>
      <c r="K48" s="30"/>
      <c r="L48" s="30"/>
    </row>
    <row r="49" spans="1:12" ht="45" x14ac:dyDescent="0.25">
      <c r="A49" s="10">
        <f>IF(G49&lt;&gt;"",1+MAX($A$8:A48),"")</f>
        <v>29</v>
      </c>
      <c r="B49" s="23" t="s">
        <v>49</v>
      </c>
      <c r="C49" s="24"/>
      <c r="D49" s="57" t="s">
        <v>77</v>
      </c>
      <c r="E49" s="25">
        <v>50.48</v>
      </c>
      <c r="F49" s="26">
        <v>0.08</v>
      </c>
      <c r="G49" s="27">
        <f t="shared" si="2"/>
        <v>54.5184</v>
      </c>
      <c r="H49" s="28" t="s">
        <v>66</v>
      </c>
      <c r="I49" s="29">
        <v>750</v>
      </c>
      <c r="J49" s="29">
        <f t="shared" si="7"/>
        <v>40888.800000000003</v>
      </c>
      <c r="K49" s="30"/>
      <c r="L49" s="30"/>
    </row>
    <row r="50" spans="1:12" ht="45" x14ac:dyDescent="0.25">
      <c r="A50" s="10">
        <f>IF(G50&lt;&gt;"",1+MAX($A$8:A49),"")</f>
        <v>30</v>
      </c>
      <c r="B50" s="23" t="s">
        <v>49</v>
      </c>
      <c r="C50" s="24"/>
      <c r="D50" s="57" t="s">
        <v>78</v>
      </c>
      <c r="E50" s="25">
        <v>46.22</v>
      </c>
      <c r="F50" s="26">
        <v>0.08</v>
      </c>
      <c r="G50" s="27">
        <f t="shared" si="2"/>
        <v>49.9176</v>
      </c>
      <c r="H50" s="28" t="s">
        <v>66</v>
      </c>
      <c r="I50" s="29">
        <v>760</v>
      </c>
      <c r="J50" s="29">
        <f t="shared" si="7"/>
        <v>37937.375999999997</v>
      </c>
      <c r="K50" s="30"/>
      <c r="L50" s="30"/>
    </row>
    <row r="51" spans="1:12" x14ac:dyDescent="0.25">
      <c r="A51" s="32" t="str">
        <f>IF(G51&lt;&gt;"",1+MAX($A$8:A50),"")</f>
        <v/>
      </c>
      <c r="C51" s="34"/>
    </row>
    <row r="52" spans="1:12" ht="18.75" x14ac:dyDescent="0.25">
      <c r="A52" s="63" t="s">
        <v>79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16">
        <f>SUM(J53:J54)</f>
        <v>43565.522000000004</v>
      </c>
    </row>
    <row r="53" spans="1:12" ht="60" x14ac:dyDescent="0.25">
      <c r="A53" s="10">
        <f>IF(G53&lt;&gt;"",1+MAX($A$8:A52),"")</f>
        <v>31</v>
      </c>
      <c r="B53" s="23" t="s">
        <v>80</v>
      </c>
      <c r="C53" s="24" t="s">
        <v>81</v>
      </c>
      <c r="D53" s="60" t="s">
        <v>82</v>
      </c>
      <c r="E53" s="25">
        <v>809</v>
      </c>
      <c r="F53" s="26">
        <v>0.1</v>
      </c>
      <c r="G53" s="27">
        <f t="shared" ref="G53:G54" si="8">E53*(1+F53)</f>
        <v>889.90000000000009</v>
      </c>
      <c r="H53" s="28" t="s">
        <v>24</v>
      </c>
      <c r="I53" s="29">
        <v>11.03</v>
      </c>
      <c r="J53" s="29">
        <f t="shared" ref="J53:J54" si="9">I53*G53</f>
        <v>9815.5969999999998</v>
      </c>
      <c r="K53" s="30"/>
      <c r="L53" s="30"/>
    </row>
    <row r="54" spans="1:12" ht="60" x14ac:dyDescent="0.25">
      <c r="A54" s="10">
        <f>IF(G54&lt;&gt;"",1+MAX($A$8:A53),"")</f>
        <v>32</v>
      </c>
      <c r="B54" s="23" t="s">
        <v>80</v>
      </c>
      <c r="C54" s="24" t="s">
        <v>83</v>
      </c>
      <c r="D54" s="60" t="s">
        <v>84</v>
      </c>
      <c r="E54" s="25">
        <v>3719</v>
      </c>
      <c r="F54" s="26">
        <v>0.1</v>
      </c>
      <c r="G54" s="27">
        <f t="shared" si="8"/>
        <v>4090.9000000000005</v>
      </c>
      <c r="H54" s="28" t="s">
        <v>24</v>
      </c>
      <c r="I54" s="29">
        <v>8.25</v>
      </c>
      <c r="J54" s="29">
        <f t="shared" si="9"/>
        <v>33749.925000000003</v>
      </c>
      <c r="K54" s="30"/>
      <c r="L54" s="30"/>
    </row>
    <row r="55" spans="1:12" x14ac:dyDescent="0.25">
      <c r="A55" s="32" t="str">
        <f>IF(G55&lt;&gt;"",1+MAX($A$8:A54),"")</f>
        <v/>
      </c>
    </row>
    <row r="56" spans="1:12" ht="18.75" x14ac:dyDescent="0.25">
      <c r="A56" s="63" t="s">
        <v>85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16">
        <f>SUM(J57:J71)</f>
        <v>15824.325000000001</v>
      </c>
    </row>
    <row r="57" spans="1:12" ht="30" x14ac:dyDescent="0.25">
      <c r="A57" s="10">
        <f>IF(G57&lt;&gt;"",1+MAX($A$8:A56),"")</f>
        <v>33</v>
      </c>
      <c r="B57" s="23" t="s">
        <v>63</v>
      </c>
      <c r="C57" s="24"/>
      <c r="D57" s="60" t="s">
        <v>86</v>
      </c>
      <c r="E57" s="25">
        <v>29</v>
      </c>
      <c r="F57" s="26">
        <v>0.1</v>
      </c>
      <c r="G57" s="27">
        <f t="shared" ref="G57:G58" si="10">E57*(1+F57)</f>
        <v>31.900000000000002</v>
      </c>
      <c r="H57" s="28" t="s">
        <v>30</v>
      </c>
      <c r="I57" s="29">
        <v>5.6</v>
      </c>
      <c r="J57" s="29">
        <f t="shared" ref="J57:J58" si="11">I57*G57</f>
        <v>178.64000000000001</v>
      </c>
      <c r="K57" s="30"/>
      <c r="L57" s="30"/>
    </row>
    <row r="58" spans="1:12" x14ac:dyDescent="0.25">
      <c r="A58" s="10">
        <f>IF(G58&lt;&gt;"",1+MAX($A$8:A57),"")</f>
        <v>34</v>
      </c>
      <c r="B58" s="23" t="s">
        <v>63</v>
      </c>
      <c r="C58" s="24"/>
      <c r="D58" s="60" t="s">
        <v>87</v>
      </c>
      <c r="E58" s="25">
        <v>99</v>
      </c>
      <c r="F58" s="26">
        <v>0.1</v>
      </c>
      <c r="G58" s="27">
        <f t="shared" si="10"/>
        <v>108.9</v>
      </c>
      <c r="H58" s="28" t="s">
        <v>30</v>
      </c>
      <c r="I58" s="29">
        <v>40</v>
      </c>
      <c r="J58" s="29">
        <f t="shared" si="11"/>
        <v>4356</v>
      </c>
      <c r="K58" s="30"/>
      <c r="L58" s="30"/>
    </row>
    <row r="59" spans="1:12" x14ac:dyDescent="0.25">
      <c r="A59" s="32" t="str">
        <f>IF(G59&lt;&gt;"",1+MAX($A$8:A58),"")</f>
        <v/>
      </c>
      <c r="B59" s="17"/>
      <c r="D59" s="58"/>
      <c r="E59" s="18"/>
      <c r="F59" s="19"/>
      <c r="G59" s="18"/>
      <c r="H59" s="20"/>
      <c r="I59" s="21"/>
      <c r="J59" s="35"/>
    </row>
    <row r="60" spans="1:12" ht="15.75" x14ac:dyDescent="0.25">
      <c r="A60" s="32" t="str">
        <f>IF(G60&lt;&gt;"",1+MAX($A$8:A59),"")</f>
        <v/>
      </c>
      <c r="B60" s="17"/>
      <c r="D60" s="56" t="s">
        <v>88</v>
      </c>
      <c r="E60" s="18"/>
      <c r="F60" s="19"/>
      <c r="G60" s="18"/>
      <c r="H60" s="20"/>
      <c r="I60" s="21"/>
      <c r="J60" s="35"/>
    </row>
    <row r="61" spans="1:12" x14ac:dyDescent="0.25">
      <c r="A61" s="10">
        <f>IF(G61&lt;&gt;"",1+MAX($A$8:A60),"")</f>
        <v>35</v>
      </c>
      <c r="B61" s="23" t="s">
        <v>89</v>
      </c>
      <c r="C61" s="24" t="s">
        <v>90</v>
      </c>
      <c r="D61" s="60" t="s">
        <v>91</v>
      </c>
      <c r="E61" s="25">
        <v>1015</v>
      </c>
      <c r="F61" s="26">
        <v>0.1</v>
      </c>
      <c r="G61" s="27">
        <f t="shared" ref="G61:G63" si="12">E61*(1+F61)</f>
        <v>1116.5</v>
      </c>
      <c r="H61" s="28" t="s">
        <v>24</v>
      </c>
      <c r="I61" s="29">
        <v>2.0099999999999998</v>
      </c>
      <c r="J61" s="29">
        <f t="shared" ref="J61:J63" si="13">I61*G61</f>
        <v>2244.165</v>
      </c>
      <c r="K61" s="30"/>
      <c r="L61" s="30"/>
    </row>
    <row r="62" spans="1:12" x14ac:dyDescent="0.25">
      <c r="A62" s="10">
        <f>IF(G62&lt;&gt;"",1+MAX($A$8:A61),"")</f>
        <v>36</v>
      </c>
      <c r="B62" s="23" t="s">
        <v>89</v>
      </c>
      <c r="C62" s="24" t="s">
        <v>92</v>
      </c>
      <c r="D62" s="60" t="s">
        <v>93</v>
      </c>
      <c r="E62" s="25">
        <v>1240</v>
      </c>
      <c r="F62" s="26">
        <v>0.1</v>
      </c>
      <c r="G62" s="27">
        <f t="shared" si="12"/>
        <v>1364</v>
      </c>
      <c r="H62" s="28" t="s">
        <v>24</v>
      </c>
      <c r="I62" s="29">
        <v>1.58</v>
      </c>
      <c r="J62" s="29">
        <f t="shared" si="13"/>
        <v>2155.12</v>
      </c>
      <c r="K62" s="30"/>
      <c r="L62" s="30"/>
    </row>
    <row r="63" spans="1:12" x14ac:dyDescent="0.25">
      <c r="A63" s="10">
        <f>IF(G63&lt;&gt;"",1+MAX($A$8:A62),"")</f>
        <v>37</v>
      </c>
      <c r="B63" s="23" t="s">
        <v>89</v>
      </c>
      <c r="C63" s="24" t="s">
        <v>94</v>
      </c>
      <c r="D63" s="60" t="s">
        <v>95</v>
      </c>
      <c r="E63" s="25">
        <v>2552</v>
      </c>
      <c r="F63" s="26">
        <v>0.1</v>
      </c>
      <c r="G63" s="27">
        <f t="shared" si="12"/>
        <v>2807.2000000000003</v>
      </c>
      <c r="H63" s="28" t="s">
        <v>24</v>
      </c>
      <c r="I63" s="29">
        <v>1.2</v>
      </c>
      <c r="J63" s="29">
        <f t="shared" si="13"/>
        <v>3368.6400000000003</v>
      </c>
      <c r="K63" s="30"/>
      <c r="L63" s="30"/>
    </row>
    <row r="64" spans="1:12" x14ac:dyDescent="0.25">
      <c r="A64" s="32" t="str">
        <f>IF(G64&lt;&gt;"",1+MAX($A$8:A63),"")</f>
        <v/>
      </c>
      <c r="B64" s="17"/>
      <c r="D64" s="58" t="s">
        <v>47</v>
      </c>
      <c r="E64" s="18"/>
      <c r="F64" s="19"/>
      <c r="G64" s="18"/>
      <c r="H64" s="20"/>
      <c r="I64" s="21"/>
      <c r="J64" s="35"/>
    </row>
    <row r="65" spans="1:12" ht="15.75" x14ac:dyDescent="0.25">
      <c r="A65" s="32" t="str">
        <f>IF(G65&lt;&gt;"",1+MAX($A$8:A64),"")</f>
        <v/>
      </c>
      <c r="B65" s="17"/>
      <c r="D65" s="56" t="s">
        <v>96</v>
      </c>
      <c r="E65" s="18"/>
      <c r="F65" s="19"/>
      <c r="G65" s="18"/>
      <c r="H65" s="20"/>
      <c r="I65" s="21"/>
      <c r="J65" s="35"/>
    </row>
    <row r="66" spans="1:12" x14ac:dyDescent="0.25">
      <c r="A66" s="10">
        <f>IF(G66&lt;&gt;"",1+MAX($A$8:A65),"")</f>
        <v>38</v>
      </c>
      <c r="B66" s="23" t="s">
        <v>89</v>
      </c>
      <c r="C66" s="24" t="s">
        <v>92</v>
      </c>
      <c r="D66" s="60" t="s">
        <v>97</v>
      </c>
      <c r="E66" s="25">
        <v>183</v>
      </c>
      <c r="F66" s="26">
        <v>0.1</v>
      </c>
      <c r="G66" s="27">
        <f t="shared" ref="G66:G71" si="14">E66*(1+F66)</f>
        <v>201.3</v>
      </c>
      <c r="H66" s="28" t="s">
        <v>30</v>
      </c>
      <c r="I66" s="29">
        <v>4</v>
      </c>
      <c r="J66" s="29">
        <f t="shared" ref="J66:J71" si="15">I66*G66</f>
        <v>805.2</v>
      </c>
      <c r="K66" s="30"/>
      <c r="L66" s="30"/>
    </row>
    <row r="67" spans="1:12" x14ac:dyDescent="0.25">
      <c r="A67" s="10">
        <f>IF(G67&lt;&gt;"",1+MAX($A$8:A66),"")</f>
        <v>39</v>
      </c>
      <c r="B67" s="23" t="s">
        <v>89</v>
      </c>
      <c r="C67" s="24" t="s">
        <v>92</v>
      </c>
      <c r="D67" s="60" t="s">
        <v>98</v>
      </c>
      <c r="E67" s="25">
        <v>183</v>
      </c>
      <c r="F67" s="26">
        <v>0.1</v>
      </c>
      <c r="G67" s="27">
        <f t="shared" si="14"/>
        <v>201.3</v>
      </c>
      <c r="H67" s="28" t="s">
        <v>30</v>
      </c>
      <c r="I67" s="29">
        <v>3.6</v>
      </c>
      <c r="J67" s="29">
        <f t="shared" si="15"/>
        <v>724.68000000000006</v>
      </c>
      <c r="K67" s="30"/>
      <c r="L67" s="30"/>
    </row>
    <row r="68" spans="1:12" x14ac:dyDescent="0.25">
      <c r="A68" s="10">
        <f>IF(G68&lt;&gt;"",1+MAX($A$8:A67),"")</f>
        <v>40</v>
      </c>
      <c r="B68" s="23" t="s">
        <v>89</v>
      </c>
      <c r="C68" s="24" t="s">
        <v>90</v>
      </c>
      <c r="D68" s="60" t="s">
        <v>99</v>
      </c>
      <c r="E68" s="25">
        <v>112</v>
      </c>
      <c r="F68" s="26">
        <v>0.1</v>
      </c>
      <c r="G68" s="27">
        <f t="shared" si="14"/>
        <v>123.20000000000002</v>
      </c>
      <c r="H68" s="28" t="s">
        <v>30</v>
      </c>
      <c r="I68" s="29">
        <v>4.0999999999999996</v>
      </c>
      <c r="J68" s="29">
        <f t="shared" si="15"/>
        <v>505.12</v>
      </c>
      <c r="K68" s="30"/>
      <c r="L68" s="30"/>
    </row>
    <row r="69" spans="1:12" x14ac:dyDescent="0.25">
      <c r="A69" s="10">
        <f>IF(G69&lt;&gt;"",1+MAX($A$8:A68),"")</f>
        <v>41</v>
      </c>
      <c r="B69" s="23" t="s">
        <v>89</v>
      </c>
      <c r="C69" s="24" t="s">
        <v>90</v>
      </c>
      <c r="D69" s="60" t="s">
        <v>100</v>
      </c>
      <c r="E69" s="25">
        <v>112</v>
      </c>
      <c r="F69" s="26">
        <v>0.1</v>
      </c>
      <c r="G69" s="27">
        <f t="shared" si="14"/>
        <v>123.20000000000002</v>
      </c>
      <c r="H69" s="28" t="s">
        <v>30</v>
      </c>
      <c r="I69" s="29">
        <v>3.7</v>
      </c>
      <c r="J69" s="29">
        <f t="shared" si="15"/>
        <v>455.84000000000009</v>
      </c>
      <c r="K69" s="30"/>
      <c r="L69" s="30"/>
    </row>
    <row r="70" spans="1:12" x14ac:dyDescent="0.25">
      <c r="A70" s="10">
        <f>IF(G70&lt;&gt;"",1+MAX($A$8:A69),"")</f>
        <v>42</v>
      </c>
      <c r="B70" s="23" t="s">
        <v>89</v>
      </c>
      <c r="C70" s="24" t="s">
        <v>94</v>
      </c>
      <c r="D70" s="60" t="s">
        <v>101</v>
      </c>
      <c r="E70" s="25">
        <v>284</v>
      </c>
      <c r="F70" s="26">
        <v>0.1</v>
      </c>
      <c r="G70" s="27">
        <f t="shared" si="14"/>
        <v>312.40000000000003</v>
      </c>
      <c r="H70" s="28" t="s">
        <v>30</v>
      </c>
      <c r="I70" s="29">
        <v>1.8</v>
      </c>
      <c r="J70" s="29">
        <f t="shared" si="15"/>
        <v>562.32000000000005</v>
      </c>
      <c r="K70" s="30"/>
      <c r="L70" s="30"/>
    </row>
    <row r="71" spans="1:12" x14ac:dyDescent="0.25">
      <c r="A71" s="10">
        <f>IF(G71&lt;&gt;"",1+MAX($A$8:A70),"")</f>
        <v>43</v>
      </c>
      <c r="B71" s="23" t="s">
        <v>89</v>
      </c>
      <c r="C71" s="24" t="s">
        <v>94</v>
      </c>
      <c r="D71" s="60" t="s">
        <v>102</v>
      </c>
      <c r="E71" s="25">
        <v>284</v>
      </c>
      <c r="F71" s="26">
        <v>0.1</v>
      </c>
      <c r="G71" s="27">
        <f t="shared" si="14"/>
        <v>312.40000000000003</v>
      </c>
      <c r="H71" s="28" t="s">
        <v>30</v>
      </c>
      <c r="I71" s="29">
        <v>1.5</v>
      </c>
      <c r="J71" s="29">
        <f t="shared" si="15"/>
        <v>468.6</v>
      </c>
      <c r="K71" s="30"/>
      <c r="L71" s="30"/>
    </row>
    <row r="72" spans="1:12" x14ac:dyDescent="0.25">
      <c r="A72" s="32" t="str">
        <f>IF(G72&lt;&gt;"",1+MAX($A$8:A71),"")</f>
        <v/>
      </c>
    </row>
    <row r="73" spans="1:12" ht="18.75" x14ac:dyDescent="0.25">
      <c r="A73" s="63" t="s">
        <v>103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16">
        <f>SUM(J74:J93)</f>
        <v>44874.8</v>
      </c>
    </row>
    <row r="74" spans="1:12" x14ac:dyDescent="0.25">
      <c r="A74" s="10">
        <f>IF(G74&lt;&gt;"",1+MAX($A$8:A73),"")</f>
        <v>44</v>
      </c>
      <c r="B74" s="23" t="s">
        <v>104</v>
      </c>
      <c r="C74" s="24" t="s">
        <v>105</v>
      </c>
      <c r="D74" s="60" t="s">
        <v>106</v>
      </c>
      <c r="E74" s="25">
        <v>18</v>
      </c>
      <c r="F74" s="26">
        <v>0.1</v>
      </c>
      <c r="G74" s="27">
        <f t="shared" ref="G74:G78" si="16">E74*(1+F74)</f>
        <v>19.8</v>
      </c>
      <c r="H74" s="28" t="s">
        <v>30</v>
      </c>
      <c r="I74" s="29">
        <v>14.2</v>
      </c>
      <c r="J74" s="29">
        <f t="shared" ref="J74:J78" si="17">I74*E74</f>
        <v>255.6</v>
      </c>
      <c r="K74" s="30"/>
      <c r="L74" s="30"/>
    </row>
    <row r="75" spans="1:12" x14ac:dyDescent="0.25">
      <c r="A75" s="10">
        <f>IF(G75&lt;&gt;"",1+MAX($A$8:A74),"")</f>
        <v>45</v>
      </c>
      <c r="B75" s="23" t="s">
        <v>104</v>
      </c>
      <c r="C75" s="24" t="s">
        <v>107</v>
      </c>
      <c r="D75" s="60" t="s">
        <v>108</v>
      </c>
      <c r="E75" s="25">
        <v>46</v>
      </c>
      <c r="F75" s="26">
        <v>0.1</v>
      </c>
      <c r="G75" s="27">
        <f t="shared" si="16"/>
        <v>50.6</v>
      </c>
      <c r="H75" s="28" t="s">
        <v>30</v>
      </c>
      <c r="I75" s="29">
        <v>12</v>
      </c>
      <c r="J75" s="29">
        <f t="shared" si="17"/>
        <v>552</v>
      </c>
      <c r="K75" s="30"/>
      <c r="L75" s="30"/>
    </row>
    <row r="76" spans="1:12" x14ac:dyDescent="0.25">
      <c r="A76" s="10">
        <f>IF(G76&lt;&gt;"",1+MAX($A$8:A75),"")</f>
        <v>46</v>
      </c>
      <c r="B76" s="23" t="s">
        <v>104</v>
      </c>
      <c r="C76" s="24" t="s">
        <v>109</v>
      </c>
      <c r="D76" s="60" t="s">
        <v>110</v>
      </c>
      <c r="E76" s="25">
        <v>6</v>
      </c>
      <c r="F76" s="26">
        <v>0.1</v>
      </c>
      <c r="G76" s="27">
        <f t="shared" si="16"/>
        <v>6.6000000000000005</v>
      </c>
      <c r="H76" s="28" t="s">
        <v>30</v>
      </c>
      <c r="I76" s="29">
        <v>12.2</v>
      </c>
      <c r="J76" s="29">
        <f t="shared" si="17"/>
        <v>73.199999999999989</v>
      </c>
      <c r="K76" s="30"/>
      <c r="L76" s="30"/>
    </row>
    <row r="77" spans="1:12" ht="30" x14ac:dyDescent="0.25">
      <c r="A77" s="10">
        <f>IF(G77&lt;&gt;"",1+MAX($A$8:A76),"")</f>
        <v>47</v>
      </c>
      <c r="B77" s="23" t="s">
        <v>104</v>
      </c>
      <c r="C77" s="24" t="s">
        <v>111</v>
      </c>
      <c r="D77" s="60" t="s">
        <v>112</v>
      </c>
      <c r="E77" s="25">
        <v>43</v>
      </c>
      <c r="F77" s="26">
        <v>0.1</v>
      </c>
      <c r="G77" s="27">
        <f t="shared" si="16"/>
        <v>47.300000000000004</v>
      </c>
      <c r="H77" s="28" t="s">
        <v>30</v>
      </c>
      <c r="I77" s="29">
        <v>6.8</v>
      </c>
      <c r="J77" s="29">
        <f t="shared" si="17"/>
        <v>292.39999999999998</v>
      </c>
      <c r="K77" s="30"/>
      <c r="L77" s="30"/>
    </row>
    <row r="78" spans="1:12" ht="45" x14ac:dyDescent="0.25">
      <c r="A78" s="10">
        <f>IF(G78&lt;&gt;"",1+MAX($A$8:A77),"")</f>
        <v>48</v>
      </c>
      <c r="B78" s="23" t="s">
        <v>104</v>
      </c>
      <c r="C78" s="24" t="s">
        <v>113</v>
      </c>
      <c r="D78" s="60" t="s">
        <v>114</v>
      </c>
      <c r="E78" s="25">
        <v>42</v>
      </c>
      <c r="F78" s="26">
        <v>0.1</v>
      </c>
      <c r="G78" s="27">
        <f t="shared" si="16"/>
        <v>46.2</v>
      </c>
      <c r="H78" s="28" t="s">
        <v>30</v>
      </c>
      <c r="I78" s="29">
        <v>7.3</v>
      </c>
      <c r="J78" s="29">
        <f t="shared" si="17"/>
        <v>306.59999999999997</v>
      </c>
      <c r="K78" s="30"/>
      <c r="L78" s="30"/>
    </row>
    <row r="79" spans="1:12" x14ac:dyDescent="0.25">
      <c r="A79" s="32" t="str">
        <f>IF(G79&lt;&gt;"",1+MAX($A$8:A78),"")</f>
        <v/>
      </c>
      <c r="B79" s="17"/>
      <c r="C79" s="24"/>
      <c r="D79" s="58" t="s">
        <v>47</v>
      </c>
      <c r="E79" s="18"/>
      <c r="F79" s="19"/>
      <c r="G79" s="18"/>
      <c r="H79" s="20"/>
      <c r="I79" s="21"/>
      <c r="J79" s="35"/>
    </row>
    <row r="80" spans="1:12" ht="15.75" x14ac:dyDescent="0.25">
      <c r="A80" s="32" t="str">
        <f>IF(G80&lt;&gt;"",1+MAX($A$8:A79),"")</f>
        <v/>
      </c>
      <c r="B80" s="17"/>
      <c r="D80" s="56" t="s">
        <v>115</v>
      </c>
      <c r="E80" s="18"/>
      <c r="F80" s="19"/>
      <c r="G80" s="18"/>
      <c r="H80" s="20"/>
      <c r="I80" s="21"/>
      <c r="J80" s="35"/>
    </row>
    <row r="81" spans="1:12" x14ac:dyDescent="0.25">
      <c r="A81" s="10">
        <f>IF(G81&lt;&gt;"",1+MAX($A$8:A80),"")</f>
        <v>49</v>
      </c>
      <c r="B81" s="23" t="s">
        <v>116</v>
      </c>
      <c r="C81" s="24"/>
      <c r="D81" s="60" t="s">
        <v>117</v>
      </c>
      <c r="E81" s="25">
        <v>220</v>
      </c>
      <c r="F81" s="26">
        <v>0.1</v>
      </c>
      <c r="G81" s="27">
        <f t="shared" ref="G81:G82" si="18">E81*(1+F81)</f>
        <v>242.00000000000003</v>
      </c>
      <c r="H81" s="28" t="s">
        <v>24</v>
      </c>
      <c r="I81" s="29">
        <v>5.2</v>
      </c>
      <c r="J81" s="29">
        <f t="shared" ref="J81:J93" si="19">I81*E81</f>
        <v>1144</v>
      </c>
      <c r="K81" s="30"/>
      <c r="L81" s="30"/>
    </row>
    <row r="82" spans="1:12" ht="30" x14ac:dyDescent="0.25">
      <c r="A82" s="10">
        <f>IF(G82&lt;&gt;"",1+MAX($A$8:A81),"")</f>
        <v>50</v>
      </c>
      <c r="B82" s="23" t="s">
        <v>116</v>
      </c>
      <c r="C82" s="24"/>
      <c r="D82" s="60" t="s">
        <v>118</v>
      </c>
      <c r="E82" s="25">
        <v>5792</v>
      </c>
      <c r="F82" s="26">
        <v>0.1</v>
      </c>
      <c r="G82" s="27">
        <f t="shared" si="18"/>
        <v>6371.2000000000007</v>
      </c>
      <c r="H82" s="28" t="s">
        <v>24</v>
      </c>
      <c r="I82" s="29">
        <v>2.4</v>
      </c>
      <c r="J82" s="29">
        <f t="shared" si="19"/>
        <v>13900.8</v>
      </c>
      <c r="K82" s="30"/>
      <c r="L82" s="30"/>
    </row>
    <row r="83" spans="1:12" x14ac:dyDescent="0.25">
      <c r="A83" s="32" t="str">
        <f>IF(G83&lt;&gt;"",1+MAX($A$8:A82),"")</f>
        <v/>
      </c>
      <c r="B83" s="17"/>
      <c r="D83" s="58" t="s">
        <v>47</v>
      </c>
      <c r="E83" s="18"/>
      <c r="F83" s="19"/>
      <c r="G83" s="18"/>
      <c r="H83" s="20"/>
      <c r="I83" s="21"/>
      <c r="J83" s="35"/>
    </row>
    <row r="84" spans="1:12" ht="15.75" x14ac:dyDescent="0.25">
      <c r="A84" s="32" t="str">
        <f>IF(G84&lt;&gt;"",1+MAX($A$8:A83),"")</f>
        <v/>
      </c>
      <c r="B84" s="17"/>
      <c r="D84" s="56" t="s">
        <v>88</v>
      </c>
      <c r="E84" s="18"/>
      <c r="F84" s="19"/>
      <c r="G84" s="18"/>
      <c r="H84" s="20"/>
      <c r="I84" s="21"/>
      <c r="J84" s="35"/>
    </row>
    <row r="85" spans="1:12" x14ac:dyDescent="0.25">
      <c r="A85" s="10">
        <f>IF(G85&lt;&gt;"",1+MAX($A$8:A84),"")</f>
        <v>51</v>
      </c>
      <c r="B85" s="23" t="s">
        <v>89</v>
      </c>
      <c r="C85" s="24"/>
      <c r="D85" s="60" t="s">
        <v>119</v>
      </c>
      <c r="E85" s="25">
        <f>401</f>
        <v>401</v>
      </c>
      <c r="F85" s="26">
        <v>0.1</v>
      </c>
      <c r="G85" s="27">
        <f t="shared" ref="G85" si="20">E85*(1+F85)</f>
        <v>441.1</v>
      </c>
      <c r="H85" s="28" t="s">
        <v>24</v>
      </c>
      <c r="I85" s="29">
        <v>2.2000000000000002</v>
      </c>
      <c r="J85" s="29">
        <f t="shared" si="19"/>
        <v>882.2</v>
      </c>
      <c r="K85" s="30"/>
      <c r="L85" s="30"/>
    </row>
    <row r="86" spans="1:12" x14ac:dyDescent="0.25">
      <c r="A86" s="32" t="str">
        <f>IF(G86&lt;&gt;"",1+MAX($A$8:A85),"")</f>
        <v/>
      </c>
      <c r="B86" s="17"/>
      <c r="D86" s="58" t="s">
        <v>47</v>
      </c>
      <c r="E86" s="18"/>
      <c r="F86" s="19"/>
      <c r="G86" s="18"/>
      <c r="H86" s="20"/>
      <c r="I86" s="21"/>
      <c r="J86" s="35"/>
    </row>
    <row r="87" spans="1:12" ht="15.75" x14ac:dyDescent="0.25">
      <c r="A87" s="32" t="str">
        <f>IF(G87&lt;&gt;"",1+MAX($A$8:A86),"")</f>
        <v/>
      </c>
      <c r="B87" s="17"/>
      <c r="D87" s="56" t="s">
        <v>120</v>
      </c>
      <c r="E87" s="18"/>
      <c r="F87" s="19"/>
      <c r="G87" s="18"/>
      <c r="H87" s="20"/>
      <c r="I87" s="21"/>
      <c r="J87" s="35"/>
    </row>
    <row r="88" spans="1:12" ht="60" x14ac:dyDescent="0.25">
      <c r="A88" s="10">
        <f>IF(G88&lt;&gt;"",1+MAX($A$8:A87),"")</f>
        <v>52</v>
      </c>
      <c r="B88" s="23" t="s">
        <v>121</v>
      </c>
      <c r="C88" s="24"/>
      <c r="D88" s="60" t="s">
        <v>122</v>
      </c>
      <c r="E88" s="25">
        <v>6012</v>
      </c>
      <c r="F88" s="26">
        <v>0.1</v>
      </c>
      <c r="G88" s="27">
        <f t="shared" ref="G88" si="21">E88*(1+F88)</f>
        <v>6613.2000000000007</v>
      </c>
      <c r="H88" s="28" t="s">
        <v>24</v>
      </c>
      <c r="I88" s="29">
        <v>4</v>
      </c>
      <c r="J88" s="29">
        <f t="shared" si="19"/>
        <v>24048</v>
      </c>
      <c r="K88" s="30"/>
      <c r="L88" s="30"/>
    </row>
    <row r="89" spans="1:12" x14ac:dyDescent="0.25">
      <c r="A89" s="32" t="str">
        <f>IF(G89&lt;&gt;"",1+MAX($A$8:A88),"")</f>
        <v/>
      </c>
      <c r="B89" s="17"/>
      <c r="D89" s="58" t="s">
        <v>47</v>
      </c>
      <c r="E89" s="18"/>
      <c r="F89" s="19"/>
      <c r="G89" s="18"/>
      <c r="H89" s="20"/>
      <c r="I89" s="21"/>
      <c r="J89" s="35"/>
    </row>
    <row r="90" spans="1:12" ht="15.75" x14ac:dyDescent="0.25">
      <c r="A90" s="32" t="str">
        <f>IF(G90&lt;&gt;"",1+MAX($A$8:A89),"")</f>
        <v/>
      </c>
      <c r="B90" s="17"/>
      <c r="D90" s="56" t="s">
        <v>123</v>
      </c>
      <c r="E90" s="18"/>
      <c r="F90" s="19"/>
      <c r="G90" s="18"/>
      <c r="H90" s="20"/>
      <c r="I90" s="21"/>
      <c r="J90" s="35"/>
    </row>
    <row r="91" spans="1:12" ht="30" x14ac:dyDescent="0.25">
      <c r="A91" s="10">
        <f>IF(G91&lt;&gt;"",1+MAX($A$8:A90),"")</f>
        <v>53</v>
      </c>
      <c r="B91" s="23" t="s">
        <v>124</v>
      </c>
      <c r="C91" s="24"/>
      <c r="D91" s="60" t="s">
        <v>125</v>
      </c>
      <c r="E91" s="25">
        <v>4</v>
      </c>
      <c r="F91" s="26">
        <v>0.1</v>
      </c>
      <c r="G91" s="27">
        <f t="shared" ref="G91:G93" si="22">E91*(1+F91)</f>
        <v>4.4000000000000004</v>
      </c>
      <c r="H91" s="28" t="s">
        <v>34</v>
      </c>
      <c r="I91" s="29">
        <v>450</v>
      </c>
      <c r="J91" s="29">
        <f t="shared" si="19"/>
        <v>1800</v>
      </c>
      <c r="K91" s="30"/>
      <c r="L91" s="30"/>
    </row>
    <row r="92" spans="1:12" x14ac:dyDescent="0.25">
      <c r="A92" s="10">
        <f>IF(G92&lt;&gt;"",1+MAX($A$8:A91),"")</f>
        <v>54</v>
      </c>
      <c r="B92" s="23" t="s">
        <v>124</v>
      </c>
      <c r="C92" s="24"/>
      <c r="D92" s="60" t="s">
        <v>126</v>
      </c>
      <c r="E92" s="25">
        <v>2</v>
      </c>
      <c r="F92" s="26">
        <v>0.1</v>
      </c>
      <c r="G92" s="27">
        <f t="shared" si="22"/>
        <v>2.2000000000000002</v>
      </c>
      <c r="H92" s="28" t="s">
        <v>34</v>
      </c>
      <c r="I92" s="29">
        <v>360</v>
      </c>
      <c r="J92" s="29">
        <f t="shared" si="19"/>
        <v>720</v>
      </c>
      <c r="K92" s="30"/>
      <c r="L92" s="30"/>
    </row>
    <row r="93" spans="1:12" x14ac:dyDescent="0.25">
      <c r="A93" s="10">
        <f>IF(G93&lt;&gt;"",1+MAX($A$8:A92),"")</f>
        <v>55</v>
      </c>
      <c r="B93" s="23" t="s">
        <v>124</v>
      </c>
      <c r="C93" s="24"/>
      <c r="D93" s="60" t="s">
        <v>127</v>
      </c>
      <c r="E93" s="25">
        <v>2</v>
      </c>
      <c r="F93" s="26">
        <v>0.1</v>
      </c>
      <c r="G93" s="27">
        <f t="shared" si="22"/>
        <v>2.2000000000000002</v>
      </c>
      <c r="H93" s="28" t="s">
        <v>34</v>
      </c>
      <c r="I93" s="29">
        <v>450</v>
      </c>
      <c r="J93" s="29">
        <f t="shared" si="19"/>
        <v>900</v>
      </c>
      <c r="K93" s="30"/>
      <c r="L93" s="30"/>
    </row>
    <row r="94" spans="1:12" x14ac:dyDescent="0.25">
      <c r="A94" s="32" t="str">
        <f>IF(G94&lt;&gt;"",1+MAX($A$8:A93),"")</f>
        <v/>
      </c>
    </row>
    <row r="95" spans="1:12" ht="18.75" x14ac:dyDescent="0.25">
      <c r="A95" s="63" t="s">
        <v>128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16">
        <f>SUM(J96:J100)</f>
        <v>56090.96</v>
      </c>
    </row>
    <row r="96" spans="1:12" x14ac:dyDescent="0.25">
      <c r="A96" s="10">
        <f>IF(G96&lt;&gt;"",1+MAX($A$8:A95),"")</f>
        <v>56</v>
      </c>
      <c r="B96" s="23" t="s">
        <v>129</v>
      </c>
      <c r="C96" s="24"/>
      <c r="D96" s="60" t="s">
        <v>130</v>
      </c>
      <c r="E96" s="25">
        <v>5792</v>
      </c>
      <c r="F96" s="26">
        <v>0.1</v>
      </c>
      <c r="G96" s="27">
        <f t="shared" ref="G96:G100" si="23">E96*(1+F96)</f>
        <v>6371.2000000000007</v>
      </c>
      <c r="H96" s="28" t="s">
        <v>24</v>
      </c>
      <c r="I96" s="29">
        <v>5.08</v>
      </c>
      <c r="J96" s="29">
        <f t="shared" ref="J96:J100" si="24">I96*E96</f>
        <v>29423.360000000001</v>
      </c>
      <c r="K96" s="30"/>
      <c r="L96" s="30"/>
    </row>
    <row r="97" spans="1:12" ht="30" x14ac:dyDescent="0.25">
      <c r="A97" s="10">
        <f>IF(G97&lt;&gt;"",1+MAX($A$8:A96),"")</f>
        <v>57</v>
      </c>
      <c r="B97" s="23" t="s">
        <v>129</v>
      </c>
      <c r="C97" s="24"/>
      <c r="D97" s="60" t="s">
        <v>131</v>
      </c>
      <c r="E97" s="25">
        <v>5792</v>
      </c>
      <c r="F97" s="26">
        <v>0.1</v>
      </c>
      <c r="G97" s="27">
        <f t="shared" si="23"/>
        <v>6371.2000000000007</v>
      </c>
      <c r="H97" s="28" t="s">
        <v>24</v>
      </c>
      <c r="I97" s="29">
        <v>1.8</v>
      </c>
      <c r="J97" s="29">
        <f t="shared" si="24"/>
        <v>10425.6</v>
      </c>
      <c r="K97" s="30"/>
      <c r="L97" s="30"/>
    </row>
    <row r="98" spans="1:12" x14ac:dyDescent="0.25">
      <c r="A98" s="10">
        <f>IF(G98&lt;&gt;"",1+MAX($A$8:A97),"")</f>
        <v>58</v>
      </c>
      <c r="B98" s="23" t="s">
        <v>129</v>
      </c>
      <c r="C98" s="24"/>
      <c r="D98" s="60" t="s">
        <v>132</v>
      </c>
      <c r="E98" s="25">
        <v>337.6</v>
      </c>
      <c r="F98" s="26">
        <v>0.1</v>
      </c>
      <c r="G98" s="27">
        <f t="shared" si="23"/>
        <v>371.36000000000007</v>
      </c>
      <c r="H98" s="28" t="s">
        <v>30</v>
      </c>
      <c r="I98" s="29">
        <v>35</v>
      </c>
      <c r="J98" s="29">
        <f t="shared" si="24"/>
        <v>11816</v>
      </c>
      <c r="K98" s="30"/>
      <c r="L98" s="30"/>
    </row>
    <row r="99" spans="1:12" x14ac:dyDescent="0.25">
      <c r="A99" s="10">
        <f>IF(G99&lt;&gt;"",1+MAX($A$8:A98),"")</f>
        <v>59</v>
      </c>
      <c r="B99" s="23" t="s">
        <v>89</v>
      </c>
      <c r="C99" s="24" t="s">
        <v>133</v>
      </c>
      <c r="D99" s="60" t="s">
        <v>134</v>
      </c>
      <c r="E99" s="25">
        <f>337+727</f>
        <v>1064</v>
      </c>
      <c r="F99" s="26">
        <v>0.1</v>
      </c>
      <c r="G99" s="27">
        <f t="shared" si="23"/>
        <v>1170.4000000000001</v>
      </c>
      <c r="H99" s="28" t="s">
        <v>24</v>
      </c>
      <c r="I99" s="29">
        <v>2.2000000000000002</v>
      </c>
      <c r="J99" s="29">
        <f t="shared" si="24"/>
        <v>2340.8000000000002</v>
      </c>
      <c r="K99" s="30"/>
      <c r="L99" s="30"/>
    </row>
    <row r="100" spans="1:12" x14ac:dyDescent="0.25">
      <c r="A100" s="10">
        <f>IF(G100&lt;&gt;"",1+MAX($A$8:A99),"")</f>
        <v>60</v>
      </c>
      <c r="B100" s="23" t="s">
        <v>89</v>
      </c>
      <c r="C100" s="24"/>
      <c r="D100" s="60" t="s">
        <v>135</v>
      </c>
      <c r="E100" s="25">
        <v>401</v>
      </c>
      <c r="F100" s="26">
        <v>0.1</v>
      </c>
      <c r="G100" s="27">
        <f t="shared" si="23"/>
        <v>441.1</v>
      </c>
      <c r="H100" s="28" t="s">
        <v>24</v>
      </c>
      <c r="I100" s="29">
        <v>5.2</v>
      </c>
      <c r="J100" s="29">
        <f t="shared" si="24"/>
        <v>2085.2000000000003</v>
      </c>
      <c r="K100" s="30"/>
      <c r="L100" s="30"/>
    </row>
    <row r="101" spans="1:12" x14ac:dyDescent="0.25">
      <c r="A101" s="32" t="str">
        <f>IF(G101&lt;&gt;"",1+MAX($A$8:A100),"")</f>
        <v/>
      </c>
    </row>
    <row r="102" spans="1:12" ht="18.75" x14ac:dyDescent="0.25">
      <c r="A102" s="63" t="s">
        <v>136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16">
        <f>SUM(J103:J111)</f>
        <v>22323</v>
      </c>
    </row>
    <row r="103" spans="1:12" ht="15.75" x14ac:dyDescent="0.25">
      <c r="A103" s="32" t="str">
        <f>IF(G103&lt;&gt;"",1+MAX($A$8:A102),"")</f>
        <v/>
      </c>
      <c r="B103" s="17"/>
      <c r="D103" s="56" t="s">
        <v>137</v>
      </c>
      <c r="E103" s="18"/>
      <c r="F103" s="19"/>
      <c r="G103" s="18"/>
      <c r="H103" s="20"/>
      <c r="I103" s="21"/>
      <c r="J103" s="35"/>
      <c r="L103" s="36"/>
    </row>
    <row r="104" spans="1:12" ht="30" x14ac:dyDescent="0.25">
      <c r="A104" s="10">
        <f>IF(G104&lt;&gt;"",1+MAX($A$8:A103),"")</f>
        <v>61</v>
      </c>
      <c r="B104" s="23" t="s">
        <v>89</v>
      </c>
      <c r="C104" s="23" t="s">
        <v>138</v>
      </c>
      <c r="D104" s="61" t="s">
        <v>139</v>
      </c>
      <c r="E104" s="25">
        <v>11</v>
      </c>
      <c r="F104" s="26">
        <v>0</v>
      </c>
      <c r="G104" s="27">
        <f t="shared" ref="G104:G107" si="25">E104*(1+F104)</f>
        <v>11</v>
      </c>
      <c r="H104" s="28" t="s">
        <v>34</v>
      </c>
      <c r="I104" s="29">
        <v>720</v>
      </c>
      <c r="J104" s="29">
        <f t="shared" ref="J104:J111" si="26">I104*E104</f>
        <v>7920</v>
      </c>
      <c r="K104" s="30"/>
      <c r="L104" s="30"/>
    </row>
    <row r="105" spans="1:12" ht="30" x14ac:dyDescent="0.25">
      <c r="A105" s="10">
        <f>IF(G105&lt;&gt;"",1+MAX($A$8:A104),"")</f>
        <v>62</v>
      </c>
      <c r="B105" s="23" t="s">
        <v>89</v>
      </c>
      <c r="C105" s="23" t="s">
        <v>138</v>
      </c>
      <c r="D105" s="61" t="s">
        <v>140</v>
      </c>
      <c r="E105" s="25">
        <v>11</v>
      </c>
      <c r="F105" s="26">
        <v>0</v>
      </c>
      <c r="G105" s="27">
        <f t="shared" si="25"/>
        <v>11</v>
      </c>
      <c r="H105" s="28" t="s">
        <v>34</v>
      </c>
      <c r="I105" s="29">
        <v>750</v>
      </c>
      <c r="J105" s="29">
        <f t="shared" si="26"/>
        <v>8250</v>
      </c>
      <c r="K105" s="30"/>
      <c r="L105" s="30"/>
    </row>
    <row r="106" spans="1:12" ht="30" x14ac:dyDescent="0.25">
      <c r="A106" s="10">
        <f>IF(G106&lt;&gt;"",1+MAX($A$8:A105),"")</f>
        <v>63</v>
      </c>
      <c r="B106" s="23" t="s">
        <v>89</v>
      </c>
      <c r="C106" s="23" t="s">
        <v>138</v>
      </c>
      <c r="D106" s="61" t="s">
        <v>141</v>
      </c>
      <c r="E106" s="25">
        <v>1</v>
      </c>
      <c r="F106" s="26">
        <v>0</v>
      </c>
      <c r="G106" s="27">
        <f t="shared" si="25"/>
        <v>1</v>
      </c>
      <c r="H106" s="28" t="s">
        <v>34</v>
      </c>
      <c r="I106" s="29">
        <v>650</v>
      </c>
      <c r="J106" s="29">
        <f t="shared" si="26"/>
        <v>650</v>
      </c>
      <c r="K106" s="30"/>
      <c r="L106" s="30"/>
    </row>
    <row r="107" spans="1:12" ht="30" x14ac:dyDescent="0.25">
      <c r="A107" s="10">
        <f>IF(G107&lt;&gt;"",1+MAX($A$8:A106),"")</f>
        <v>64</v>
      </c>
      <c r="B107" s="23" t="s">
        <v>89</v>
      </c>
      <c r="C107" s="23" t="s">
        <v>138</v>
      </c>
      <c r="D107" s="61" t="s">
        <v>142</v>
      </c>
      <c r="E107" s="25">
        <v>1</v>
      </c>
      <c r="F107" s="26">
        <v>0</v>
      </c>
      <c r="G107" s="27">
        <f t="shared" si="25"/>
        <v>1</v>
      </c>
      <c r="H107" s="28" t="s">
        <v>34</v>
      </c>
      <c r="I107" s="29">
        <v>850</v>
      </c>
      <c r="J107" s="29">
        <f t="shared" si="26"/>
        <v>850</v>
      </c>
      <c r="K107" s="30"/>
      <c r="L107" s="30"/>
    </row>
    <row r="108" spans="1:12" x14ac:dyDescent="0.25">
      <c r="A108" s="32" t="str">
        <f>IF(G108&lt;&gt;"",1+MAX($A$8:A107),"")</f>
        <v/>
      </c>
      <c r="B108" s="17"/>
      <c r="C108" s="31"/>
      <c r="D108" s="58" t="s">
        <v>47</v>
      </c>
      <c r="E108" s="18"/>
      <c r="F108" s="19"/>
      <c r="G108" s="18"/>
      <c r="H108" s="20"/>
      <c r="I108" s="21"/>
      <c r="J108" s="35"/>
    </row>
    <row r="109" spans="1:12" ht="15.75" x14ac:dyDescent="0.25">
      <c r="A109" s="32" t="str">
        <f>IF(G109&lt;&gt;"",1+MAX($A$8:A108),"")</f>
        <v/>
      </c>
      <c r="B109" s="17"/>
      <c r="C109" s="31"/>
      <c r="D109" s="56" t="s">
        <v>143</v>
      </c>
      <c r="E109" s="18"/>
      <c r="F109" s="19"/>
      <c r="G109" s="18"/>
      <c r="H109" s="20"/>
      <c r="I109" s="21"/>
      <c r="J109" s="35"/>
    </row>
    <row r="110" spans="1:12" ht="30" x14ac:dyDescent="0.25">
      <c r="A110" s="10">
        <f>IF(G110&lt;&gt;"",1+MAX($A$8:A109),"")</f>
        <v>65</v>
      </c>
      <c r="B110" s="23" t="s">
        <v>89</v>
      </c>
      <c r="C110" s="23" t="s">
        <v>144</v>
      </c>
      <c r="D110" s="60" t="s">
        <v>145</v>
      </c>
      <c r="E110" s="25">
        <v>3</v>
      </c>
      <c r="F110" s="26">
        <v>0</v>
      </c>
      <c r="G110" s="27">
        <f t="shared" ref="G110:G111" si="27">E110*(1+F110)</f>
        <v>3</v>
      </c>
      <c r="H110" s="28" t="s">
        <v>34</v>
      </c>
      <c r="I110" s="29">
        <v>437</v>
      </c>
      <c r="J110" s="29">
        <f t="shared" si="26"/>
        <v>1311</v>
      </c>
      <c r="K110" s="30"/>
      <c r="L110" s="30"/>
    </row>
    <row r="111" spans="1:12" ht="60" x14ac:dyDescent="0.25">
      <c r="A111" s="10">
        <f>IF(G111&lt;&gt;"",1+MAX($A$8:A110),"")</f>
        <v>66</v>
      </c>
      <c r="B111" s="23" t="s">
        <v>89</v>
      </c>
      <c r="C111" s="23" t="s">
        <v>144</v>
      </c>
      <c r="D111" s="60" t="s">
        <v>146</v>
      </c>
      <c r="E111" s="25">
        <v>6</v>
      </c>
      <c r="F111" s="26">
        <v>0</v>
      </c>
      <c r="G111" s="27">
        <f t="shared" si="27"/>
        <v>6</v>
      </c>
      <c r="H111" s="28" t="s">
        <v>34</v>
      </c>
      <c r="I111" s="29">
        <v>557</v>
      </c>
      <c r="J111" s="29">
        <f t="shared" si="26"/>
        <v>3342</v>
      </c>
      <c r="K111" s="30"/>
      <c r="L111" s="30"/>
    </row>
    <row r="112" spans="1:12" x14ac:dyDescent="0.25">
      <c r="A112" s="32" t="str">
        <f>IF(G112&lt;&gt;"",1+MAX($A$8:A111),"")</f>
        <v/>
      </c>
    </row>
    <row r="113" spans="1:12" ht="18.75" x14ac:dyDescent="0.25">
      <c r="A113" s="63" t="s">
        <v>147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16">
        <f>SUM(J114:J137)</f>
        <v>119144.03200000001</v>
      </c>
    </row>
    <row r="114" spans="1:12" ht="15.75" x14ac:dyDescent="0.25">
      <c r="A114" s="32" t="str">
        <f>IF(G114&lt;&gt;"",1+MAX($A$8:A113),"")</f>
        <v/>
      </c>
      <c r="B114" s="17"/>
      <c r="D114" s="56" t="s">
        <v>148</v>
      </c>
      <c r="E114" s="18"/>
      <c r="F114" s="19"/>
      <c r="G114" s="18"/>
      <c r="H114" s="20"/>
      <c r="I114" s="21"/>
      <c r="J114" s="35"/>
      <c r="L114" s="36"/>
    </row>
    <row r="115" spans="1:12" x14ac:dyDescent="0.25">
      <c r="A115" s="10">
        <f>IF(G115&lt;&gt;"",1+MAX($A$8:A114),"")</f>
        <v>67</v>
      </c>
      <c r="B115" s="23" t="s">
        <v>89</v>
      </c>
      <c r="C115" s="24"/>
      <c r="D115" s="60" t="s">
        <v>149</v>
      </c>
      <c r="E115" s="25">
        <f>2552+18+18+337+337+727+727+513+513+79+79+226+226</f>
        <v>6352</v>
      </c>
      <c r="F115" s="26">
        <v>0.1</v>
      </c>
      <c r="G115" s="27">
        <f t="shared" ref="G115" si="28">E115*(1+F115)</f>
        <v>6987.2000000000007</v>
      </c>
      <c r="H115" s="28" t="s">
        <v>24</v>
      </c>
      <c r="I115" s="29">
        <v>1.51</v>
      </c>
      <c r="J115" s="29">
        <f t="shared" ref="J115:J123" si="29">I115*E115</f>
        <v>9591.52</v>
      </c>
      <c r="K115" s="30"/>
      <c r="L115" s="30"/>
    </row>
    <row r="116" spans="1:12" x14ac:dyDescent="0.25">
      <c r="A116" s="32" t="str">
        <f>IF(G116&lt;&gt;"",1+MAX($A$8:A115),"")</f>
        <v/>
      </c>
      <c r="B116" s="17"/>
      <c r="D116" s="58" t="s">
        <v>47</v>
      </c>
      <c r="E116" s="18"/>
      <c r="F116" s="19"/>
      <c r="G116" s="18"/>
      <c r="H116" s="20"/>
      <c r="I116" s="21"/>
      <c r="J116" s="35"/>
    </row>
    <row r="117" spans="1:12" ht="15.75" x14ac:dyDescent="0.25">
      <c r="A117" s="32" t="str">
        <f>IF(G117&lt;&gt;"",1+MAX($A$8:A116),"")</f>
        <v/>
      </c>
      <c r="B117" s="17"/>
      <c r="D117" s="56" t="s">
        <v>150</v>
      </c>
      <c r="E117" s="18"/>
      <c r="F117" s="19"/>
      <c r="G117" s="18"/>
      <c r="H117" s="20"/>
      <c r="I117" s="21"/>
      <c r="J117" s="35"/>
    </row>
    <row r="118" spans="1:12" ht="30" x14ac:dyDescent="0.25">
      <c r="A118" s="10">
        <f>IF(G118&lt;&gt;"",1+MAX($A$8:A117),"")</f>
        <v>68</v>
      </c>
      <c r="B118" s="23" t="s">
        <v>89</v>
      </c>
      <c r="C118" s="23" t="s">
        <v>151</v>
      </c>
      <c r="D118" s="61" t="s">
        <v>152</v>
      </c>
      <c r="E118" s="25">
        <v>175</v>
      </c>
      <c r="F118" s="26">
        <v>0.1</v>
      </c>
      <c r="G118" s="27">
        <f t="shared" ref="G118:G120" si="30">E118*(1+F118)</f>
        <v>192.50000000000003</v>
      </c>
      <c r="H118" s="28" t="s">
        <v>24</v>
      </c>
      <c r="I118" s="29">
        <v>10.18</v>
      </c>
      <c r="J118" s="29">
        <f t="shared" si="29"/>
        <v>1781.5</v>
      </c>
      <c r="K118" s="30"/>
      <c r="L118" s="30"/>
    </row>
    <row r="119" spans="1:12" ht="30" x14ac:dyDescent="0.25">
      <c r="A119" s="10">
        <f>IF(G119&lt;&gt;"",1+MAX($A$8:A118),"")</f>
        <v>69</v>
      </c>
      <c r="B119" s="23" t="s">
        <v>89</v>
      </c>
      <c r="C119" s="23" t="s">
        <v>151</v>
      </c>
      <c r="D119" s="61" t="s">
        <v>153</v>
      </c>
      <c r="E119" s="25">
        <v>4748</v>
      </c>
      <c r="F119" s="26">
        <v>0.1</v>
      </c>
      <c r="G119" s="27">
        <f t="shared" si="30"/>
        <v>5222.8</v>
      </c>
      <c r="H119" s="28" t="s">
        <v>24</v>
      </c>
      <c r="I119" s="29">
        <v>4.32</v>
      </c>
      <c r="J119" s="29">
        <f t="shared" si="29"/>
        <v>20511.36</v>
      </c>
      <c r="K119" s="30"/>
      <c r="L119" s="30"/>
    </row>
    <row r="120" spans="1:12" ht="30" x14ac:dyDescent="0.25">
      <c r="A120" s="10">
        <f>IF(G120&lt;&gt;"",1+MAX($A$8:A119),"")</f>
        <v>70</v>
      </c>
      <c r="B120" s="23" t="s">
        <v>89</v>
      </c>
      <c r="C120" s="23" t="s">
        <v>151</v>
      </c>
      <c r="D120" s="61" t="s">
        <v>154</v>
      </c>
      <c r="E120" s="25">
        <v>1160</v>
      </c>
      <c r="F120" s="26">
        <v>0.1</v>
      </c>
      <c r="G120" s="27">
        <f t="shared" si="30"/>
        <v>1276</v>
      </c>
      <c r="H120" s="28" t="s">
        <v>24</v>
      </c>
      <c r="I120" s="29">
        <v>0.46</v>
      </c>
      <c r="J120" s="29">
        <f t="shared" si="29"/>
        <v>533.6</v>
      </c>
      <c r="K120" s="30"/>
      <c r="L120" s="30"/>
    </row>
    <row r="121" spans="1:12" x14ac:dyDescent="0.25">
      <c r="A121" s="32" t="str">
        <f>IF(G121&lt;&gt;"",1+MAX($A$8:A120),"")</f>
        <v/>
      </c>
      <c r="B121" s="17"/>
      <c r="D121" s="58" t="s">
        <v>47</v>
      </c>
      <c r="E121" s="18"/>
      <c r="F121" s="19"/>
      <c r="G121" s="18"/>
      <c r="H121" s="20"/>
      <c r="I121" s="21"/>
      <c r="J121" s="35"/>
    </row>
    <row r="122" spans="1:12" ht="15.75" x14ac:dyDescent="0.25">
      <c r="A122" s="32" t="str">
        <f>IF(G122&lt;&gt;"",1+MAX($A$8:A121),"")</f>
        <v/>
      </c>
      <c r="B122" s="17"/>
      <c r="D122" s="56" t="s">
        <v>155</v>
      </c>
      <c r="E122" s="18"/>
      <c r="F122" s="19"/>
      <c r="G122" s="18"/>
      <c r="H122" s="20"/>
      <c r="I122" s="21"/>
      <c r="J122" s="35"/>
    </row>
    <row r="123" spans="1:12" ht="30" x14ac:dyDescent="0.25">
      <c r="A123" s="10">
        <f>IF(G123&lt;&gt;"",1+MAX($A$8:A122),"")</f>
        <v>71</v>
      </c>
      <c r="B123" s="23" t="s">
        <v>89</v>
      </c>
      <c r="C123" s="24" t="s">
        <v>151</v>
      </c>
      <c r="D123" s="60" t="s">
        <v>156</v>
      </c>
      <c r="E123" s="25">
        <v>4928</v>
      </c>
      <c r="F123" s="26">
        <v>0.1</v>
      </c>
      <c r="G123" s="27">
        <f t="shared" ref="G123" si="31">E123*(1+F123)</f>
        <v>5420.8</v>
      </c>
      <c r="H123" s="28" t="s">
        <v>24</v>
      </c>
      <c r="I123" s="29">
        <v>5</v>
      </c>
      <c r="J123" s="29">
        <f t="shared" si="29"/>
        <v>24640</v>
      </c>
      <c r="K123" s="30"/>
      <c r="L123" s="30"/>
    </row>
    <row r="124" spans="1:12" x14ac:dyDescent="0.25">
      <c r="A124" s="32" t="str">
        <f>IF(G124&lt;&gt;"",1+MAX($A$8:A123),"")</f>
        <v/>
      </c>
      <c r="B124" s="17"/>
      <c r="D124" s="58" t="s">
        <v>47</v>
      </c>
      <c r="E124" s="18"/>
      <c r="F124" s="19"/>
      <c r="G124" s="18"/>
      <c r="H124" s="20"/>
      <c r="I124" s="21"/>
      <c r="J124" s="35"/>
    </row>
    <row r="125" spans="1:12" ht="30" x14ac:dyDescent="0.25">
      <c r="A125" s="10">
        <f>IF(G125&lt;&gt;"",1+MAX($A$8:A124),"")</f>
        <v>72</v>
      </c>
      <c r="B125" s="23" t="s">
        <v>89</v>
      </c>
      <c r="C125" s="23" t="s">
        <v>151</v>
      </c>
      <c r="D125" s="60" t="s">
        <v>157</v>
      </c>
      <c r="E125" s="25">
        <f>337.5*1.5</f>
        <v>506.25</v>
      </c>
      <c r="F125" s="26">
        <v>0.1</v>
      </c>
      <c r="G125" s="27">
        <f t="shared" ref="G125" si="32">E125*(1+F125)</f>
        <v>556.875</v>
      </c>
      <c r="H125" s="28" t="s">
        <v>24</v>
      </c>
      <c r="I125" s="29">
        <v>6.14</v>
      </c>
      <c r="J125" s="29">
        <f t="shared" ref="J125" si="33">I125*E125</f>
        <v>3108.375</v>
      </c>
      <c r="K125" s="30"/>
      <c r="L125" s="30"/>
    </row>
    <row r="126" spans="1:12" x14ac:dyDescent="0.25">
      <c r="A126" s="32" t="str">
        <f>IF(G126&lt;&gt;"",1+MAX($A$8:A125),"")</f>
        <v/>
      </c>
      <c r="B126" s="17"/>
      <c r="D126" s="58" t="s">
        <v>47</v>
      </c>
      <c r="E126" s="18"/>
      <c r="F126" s="19"/>
      <c r="G126" s="18"/>
      <c r="H126" s="20"/>
      <c r="I126" s="21"/>
      <c r="J126" s="35"/>
    </row>
    <row r="127" spans="1:12" ht="15.75" x14ac:dyDescent="0.25">
      <c r="A127" s="32" t="str">
        <f>IF(G127&lt;&gt;"",1+MAX($A$8:A126),"")</f>
        <v/>
      </c>
      <c r="B127" s="17"/>
      <c r="D127" s="56" t="s">
        <v>158</v>
      </c>
      <c r="E127" s="18"/>
      <c r="F127" s="19"/>
      <c r="G127" s="18"/>
      <c r="H127" s="20"/>
      <c r="I127" s="21"/>
      <c r="J127" s="35"/>
    </row>
    <row r="128" spans="1:12" ht="30" x14ac:dyDescent="0.25">
      <c r="A128" s="10">
        <f>IF(G128&lt;&gt;"",1+MAX($A$8:A127),"")</f>
        <v>73</v>
      </c>
      <c r="B128" s="23" t="s">
        <v>89</v>
      </c>
      <c r="C128" s="23" t="s">
        <v>151</v>
      </c>
      <c r="D128" s="60" t="s">
        <v>159</v>
      </c>
      <c r="E128" s="25">
        <f>94.31*5</f>
        <v>471.55</v>
      </c>
      <c r="F128" s="26">
        <v>0.1</v>
      </c>
      <c r="G128" s="27">
        <f t="shared" ref="G128:G129" si="34">E128*(1+F128)</f>
        <v>518.70500000000004</v>
      </c>
      <c r="H128" s="28" t="s">
        <v>24</v>
      </c>
      <c r="I128" s="29">
        <v>11.14</v>
      </c>
      <c r="J128" s="29">
        <f t="shared" ref="J128:J137" si="35">I128*E128</f>
        <v>5253.067</v>
      </c>
      <c r="K128" s="30"/>
      <c r="L128" s="30"/>
    </row>
    <row r="129" spans="1:12" ht="30" x14ac:dyDescent="0.25">
      <c r="A129" s="10">
        <f>IF(G129&lt;&gt;"",1+MAX($A$8:A128),"")</f>
        <v>74</v>
      </c>
      <c r="B129" s="23" t="s">
        <v>89</v>
      </c>
      <c r="C129" s="23" t="s">
        <v>151</v>
      </c>
      <c r="D129" s="60" t="s">
        <v>160</v>
      </c>
      <c r="E129" s="25">
        <v>6352</v>
      </c>
      <c r="F129" s="26">
        <v>0.1</v>
      </c>
      <c r="G129" s="27">
        <f t="shared" si="34"/>
        <v>6987.2000000000007</v>
      </c>
      <c r="H129" s="28" t="s">
        <v>24</v>
      </c>
      <c r="I129" s="29">
        <v>1.7</v>
      </c>
      <c r="J129" s="29">
        <f t="shared" si="35"/>
        <v>10798.4</v>
      </c>
      <c r="K129" s="30"/>
      <c r="L129" s="30"/>
    </row>
    <row r="130" spans="1:12" x14ac:dyDescent="0.25">
      <c r="A130" s="32" t="str">
        <f>IF(G130&lt;&gt;"",1+MAX($A$8:A129),"")</f>
        <v/>
      </c>
      <c r="B130" s="17"/>
      <c r="D130" s="58" t="s">
        <v>47</v>
      </c>
      <c r="E130" s="18"/>
      <c r="F130" s="19"/>
      <c r="G130" s="18"/>
      <c r="H130" s="20"/>
      <c r="I130" s="21"/>
      <c r="J130" s="35"/>
    </row>
    <row r="131" spans="1:12" ht="15.75" x14ac:dyDescent="0.25">
      <c r="A131" s="32" t="str">
        <f>IF(G131&lt;&gt;"",1+MAX($A$8:A130),"")</f>
        <v/>
      </c>
      <c r="B131" s="17"/>
      <c r="D131" s="56" t="s">
        <v>161</v>
      </c>
      <c r="E131" s="18"/>
      <c r="F131" s="19"/>
      <c r="G131" s="18"/>
      <c r="H131" s="20"/>
      <c r="I131" s="21"/>
      <c r="J131" s="35"/>
    </row>
    <row r="132" spans="1:12" ht="30" x14ac:dyDescent="0.25">
      <c r="A132" s="10">
        <f>IF(G132&lt;&gt;"",1+MAX($A$8:A131),"")</f>
        <v>75</v>
      </c>
      <c r="B132" s="23" t="s">
        <v>89</v>
      </c>
      <c r="C132" s="23" t="s">
        <v>151</v>
      </c>
      <c r="D132" s="60" t="s">
        <v>162</v>
      </c>
      <c r="E132" s="25">
        <f>830.5</f>
        <v>830.5</v>
      </c>
      <c r="F132" s="26">
        <v>0.1</v>
      </c>
      <c r="G132" s="27">
        <f t="shared" ref="G132:G133" si="36">E132*(1+F132)</f>
        <v>913.55000000000007</v>
      </c>
      <c r="H132" s="28" t="s">
        <v>30</v>
      </c>
      <c r="I132" s="29">
        <v>6.5</v>
      </c>
      <c r="J132" s="29">
        <f t="shared" si="35"/>
        <v>5398.25</v>
      </c>
      <c r="K132" s="30"/>
      <c r="L132" s="30"/>
    </row>
    <row r="133" spans="1:12" ht="30" x14ac:dyDescent="0.25">
      <c r="A133" s="10">
        <f>IF(G133&lt;&gt;"",1+MAX($A$8:A132),"")</f>
        <v>76</v>
      </c>
      <c r="B133" s="23" t="s">
        <v>89</v>
      </c>
      <c r="C133" s="23" t="s">
        <v>151</v>
      </c>
      <c r="D133" s="60" t="s">
        <v>163</v>
      </c>
      <c r="E133" s="25">
        <v>924</v>
      </c>
      <c r="F133" s="26">
        <v>0.1</v>
      </c>
      <c r="G133" s="27">
        <f t="shared" si="36"/>
        <v>1016.4000000000001</v>
      </c>
      <c r="H133" s="28" t="s">
        <v>30</v>
      </c>
      <c r="I133" s="29">
        <v>6.14</v>
      </c>
      <c r="J133" s="29">
        <f t="shared" si="35"/>
        <v>5673.36</v>
      </c>
      <c r="K133" s="30"/>
      <c r="L133" s="30"/>
    </row>
    <row r="134" spans="1:12" x14ac:dyDescent="0.25">
      <c r="A134" s="32" t="str">
        <f>IF(G134&lt;&gt;"",1+MAX($A$8:A133),"")</f>
        <v/>
      </c>
      <c r="B134" s="17"/>
      <c r="D134" s="58" t="s">
        <v>47</v>
      </c>
      <c r="E134" s="18"/>
      <c r="F134" s="19"/>
      <c r="G134" s="18"/>
      <c r="H134" s="20"/>
      <c r="I134" s="21"/>
      <c r="J134" s="35"/>
    </row>
    <row r="135" spans="1:12" ht="15.75" x14ac:dyDescent="0.25">
      <c r="A135" s="32" t="str">
        <f>IF(G135&lt;&gt;"",1+MAX($A$8:A134),"")</f>
        <v/>
      </c>
      <c r="B135" s="17"/>
      <c r="D135" s="56" t="s">
        <v>164</v>
      </c>
      <c r="E135" s="18"/>
      <c r="F135" s="19"/>
      <c r="G135" s="18"/>
      <c r="H135" s="20"/>
      <c r="I135" s="21"/>
      <c r="J135" s="35"/>
    </row>
    <row r="136" spans="1:12" x14ac:dyDescent="0.25">
      <c r="A136" s="10">
        <f>IF(G136&lt;&gt;"",1+MAX($A$8:A135),"")</f>
        <v>77</v>
      </c>
      <c r="B136" s="23" t="s">
        <v>165</v>
      </c>
      <c r="C136" s="24"/>
      <c r="D136" s="60" t="s">
        <v>166</v>
      </c>
      <c r="E136" s="25">
        <v>116</v>
      </c>
      <c r="F136" s="26">
        <v>0</v>
      </c>
      <c r="G136" s="27">
        <f t="shared" ref="G136:G137" si="37">E136*(1+F136)</f>
        <v>116</v>
      </c>
      <c r="H136" s="28" t="s">
        <v>34</v>
      </c>
      <c r="I136" s="29">
        <v>5.5</v>
      </c>
      <c r="J136" s="29">
        <f t="shared" si="35"/>
        <v>638</v>
      </c>
      <c r="K136" s="30"/>
      <c r="L136" s="30"/>
    </row>
    <row r="137" spans="1:12" x14ac:dyDescent="0.25">
      <c r="A137" s="10">
        <f>IF(G137&lt;&gt;"",1+MAX($A$8:A136),"")</f>
        <v>78</v>
      </c>
      <c r="B137" s="23" t="s">
        <v>165</v>
      </c>
      <c r="C137" s="24"/>
      <c r="D137" s="60" t="s">
        <v>167</v>
      </c>
      <c r="E137" s="25">
        <v>2458</v>
      </c>
      <c r="F137" s="26">
        <v>0.1</v>
      </c>
      <c r="G137" s="27">
        <f t="shared" si="37"/>
        <v>2703.8</v>
      </c>
      <c r="H137" s="28" t="s">
        <v>24</v>
      </c>
      <c r="I137" s="29">
        <v>12.7</v>
      </c>
      <c r="J137" s="29">
        <f t="shared" si="35"/>
        <v>31216.6</v>
      </c>
      <c r="K137" s="30"/>
      <c r="L137" s="30"/>
    </row>
    <row r="138" spans="1:12" x14ac:dyDescent="0.25">
      <c r="A138" s="32" t="str">
        <f>IF(G138&lt;&gt;"",1+MAX($A$8:A137),"")</f>
        <v/>
      </c>
      <c r="D138" s="58"/>
      <c r="E138" s="18"/>
      <c r="F138" s="19"/>
      <c r="G138" s="18"/>
      <c r="H138" s="20"/>
      <c r="I138" s="21"/>
      <c r="J138" s="35"/>
    </row>
    <row r="139" spans="1:12" ht="18.75" x14ac:dyDescent="0.25">
      <c r="A139" s="63" t="s">
        <v>168</v>
      </c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16">
        <f>SUM(J140:J159)</f>
        <v>28479.124000000003</v>
      </c>
    </row>
    <row r="140" spans="1:12" x14ac:dyDescent="0.25">
      <c r="A140" s="10">
        <f>IF(G140&lt;&gt;"",1+MAX($A$8:A139),"")</f>
        <v>79</v>
      </c>
      <c r="B140" s="23" t="s">
        <v>169</v>
      </c>
      <c r="C140" s="24"/>
      <c r="D140" s="60" t="s">
        <v>170</v>
      </c>
      <c r="E140" s="25">
        <v>227</v>
      </c>
      <c r="F140" s="26">
        <v>0.1</v>
      </c>
      <c r="G140" s="27">
        <f t="shared" ref="G140:G141" si="38">E140*(1+F140)</f>
        <v>249.70000000000002</v>
      </c>
      <c r="H140" s="28" t="s">
        <v>66</v>
      </c>
      <c r="I140" s="29">
        <v>8.3000000000000007</v>
      </c>
      <c r="J140" s="29">
        <f t="shared" ref="J140:J158" si="39">I140*E140</f>
        <v>1884.1000000000001</v>
      </c>
      <c r="K140" s="30"/>
      <c r="L140" s="30"/>
    </row>
    <row r="141" spans="1:12" x14ac:dyDescent="0.25">
      <c r="A141" s="10">
        <f>IF(G141&lt;&gt;"",1+MAX($A$8:A140),"")</f>
        <v>80</v>
      </c>
      <c r="B141" s="23" t="s">
        <v>169</v>
      </c>
      <c r="C141" s="24"/>
      <c r="D141" s="60" t="s">
        <v>171</v>
      </c>
      <c r="E141" s="25">
        <v>952</v>
      </c>
      <c r="F141" s="26">
        <v>0.1</v>
      </c>
      <c r="G141" s="27">
        <f t="shared" si="38"/>
        <v>1047.2</v>
      </c>
      <c r="H141" s="28" t="s">
        <v>66</v>
      </c>
      <c r="I141" s="29">
        <v>6.2</v>
      </c>
      <c r="J141" s="29">
        <f t="shared" si="39"/>
        <v>5902.4000000000005</v>
      </c>
      <c r="K141" s="30"/>
      <c r="L141" s="30"/>
    </row>
    <row r="142" spans="1:12" x14ac:dyDescent="0.25">
      <c r="A142" s="32" t="str">
        <f>IF(G142&lt;&gt;"",1+MAX($A$8:A141),"")</f>
        <v/>
      </c>
      <c r="B142" s="17"/>
      <c r="D142" s="58" t="s">
        <v>47</v>
      </c>
      <c r="E142" s="18"/>
      <c r="F142" s="19"/>
      <c r="G142" s="18"/>
      <c r="H142" s="20"/>
      <c r="I142" s="21"/>
      <c r="J142" s="35"/>
    </row>
    <row r="143" spans="1:12" ht="15.75" x14ac:dyDescent="0.25">
      <c r="A143" s="32" t="str">
        <f>IF(G143&lt;&gt;"",1+MAX($A$8:A142),"")</f>
        <v/>
      </c>
      <c r="B143" s="17"/>
      <c r="D143" s="56" t="s">
        <v>172</v>
      </c>
      <c r="E143" s="18"/>
      <c r="F143" s="19"/>
      <c r="G143" s="18"/>
      <c r="H143" s="20"/>
      <c r="I143" s="21"/>
      <c r="J143" s="35"/>
    </row>
    <row r="144" spans="1:12" x14ac:dyDescent="0.25">
      <c r="A144" s="10">
        <f>IF(G144&lt;&gt;"",1+MAX($A$8:A143),"")</f>
        <v>81</v>
      </c>
      <c r="B144" s="23"/>
      <c r="C144" s="24"/>
      <c r="D144" s="60" t="s">
        <v>173</v>
      </c>
      <c r="E144" s="25">
        <v>1</v>
      </c>
      <c r="F144" s="26">
        <v>0</v>
      </c>
      <c r="G144" s="27">
        <f t="shared" ref="G144:G149" si="40">E144*(1+F144)</f>
        <v>1</v>
      </c>
      <c r="H144" s="28" t="s">
        <v>34</v>
      </c>
      <c r="I144" s="29">
        <v>55</v>
      </c>
      <c r="J144" s="29">
        <f t="shared" si="39"/>
        <v>55</v>
      </c>
      <c r="K144" s="30"/>
      <c r="L144" s="30"/>
    </row>
    <row r="145" spans="1:12" x14ac:dyDescent="0.25">
      <c r="A145" s="10">
        <f>IF(G145&lt;&gt;"",1+MAX($A$8:A144),"")</f>
        <v>82</v>
      </c>
      <c r="B145" s="23"/>
      <c r="C145" s="24"/>
      <c r="D145" s="60" t="s">
        <v>174</v>
      </c>
      <c r="E145" s="25">
        <v>1</v>
      </c>
      <c r="F145" s="26">
        <v>0</v>
      </c>
      <c r="G145" s="27">
        <f t="shared" si="40"/>
        <v>1</v>
      </c>
      <c r="H145" s="28" t="s">
        <v>34</v>
      </c>
      <c r="I145" s="29">
        <v>70.3</v>
      </c>
      <c r="J145" s="29">
        <f t="shared" si="39"/>
        <v>70.3</v>
      </c>
      <c r="K145" s="30"/>
      <c r="L145" s="30"/>
    </row>
    <row r="146" spans="1:12" x14ac:dyDescent="0.25">
      <c r="A146" s="10">
        <f>IF(G146&lt;&gt;"",1+MAX($A$8:A145),"")</f>
        <v>83</v>
      </c>
      <c r="B146" s="23"/>
      <c r="C146" s="24"/>
      <c r="D146" s="60" t="s">
        <v>175</v>
      </c>
      <c r="E146" s="25">
        <v>1</v>
      </c>
      <c r="F146" s="26">
        <v>0</v>
      </c>
      <c r="G146" s="27">
        <f t="shared" si="40"/>
        <v>1</v>
      </c>
      <c r="H146" s="28" t="s">
        <v>34</v>
      </c>
      <c r="I146" s="29">
        <v>48.3</v>
      </c>
      <c r="J146" s="29">
        <f t="shared" si="39"/>
        <v>48.3</v>
      </c>
      <c r="K146" s="30"/>
      <c r="L146" s="30"/>
    </row>
    <row r="147" spans="1:12" x14ac:dyDescent="0.25">
      <c r="A147" s="10">
        <f>IF(G147&lt;&gt;"",1+MAX($A$8:A146),"")</f>
        <v>84</v>
      </c>
      <c r="B147" s="23"/>
      <c r="C147" s="24"/>
      <c r="D147" s="60" t="s">
        <v>176</v>
      </c>
      <c r="E147" s="25">
        <v>3</v>
      </c>
      <c r="F147" s="26">
        <v>0.1</v>
      </c>
      <c r="G147" s="27">
        <f t="shared" si="40"/>
        <v>3.3000000000000003</v>
      </c>
      <c r="H147" s="28" t="s">
        <v>24</v>
      </c>
      <c r="I147" s="29">
        <v>45</v>
      </c>
      <c r="J147" s="29">
        <f t="shared" si="39"/>
        <v>135</v>
      </c>
      <c r="K147" s="30"/>
      <c r="L147" s="30"/>
    </row>
    <row r="148" spans="1:12" ht="30" x14ac:dyDescent="0.25">
      <c r="A148" s="10">
        <f>IF(G148&lt;&gt;"",1+MAX($A$8:A147),"")</f>
        <v>85</v>
      </c>
      <c r="B148" s="23"/>
      <c r="C148" s="24"/>
      <c r="D148" s="60" t="s">
        <v>177</v>
      </c>
      <c r="E148" s="25">
        <v>6</v>
      </c>
      <c r="F148" s="26">
        <v>0.1</v>
      </c>
      <c r="G148" s="27">
        <f t="shared" si="40"/>
        <v>6.6000000000000005</v>
      </c>
      <c r="H148" s="28" t="s">
        <v>24</v>
      </c>
      <c r="I148" s="29">
        <v>14.8</v>
      </c>
      <c r="J148" s="29">
        <f t="shared" si="39"/>
        <v>88.800000000000011</v>
      </c>
      <c r="K148" s="30"/>
      <c r="L148" s="30"/>
    </row>
    <row r="149" spans="1:12" ht="30" x14ac:dyDescent="0.25">
      <c r="A149" s="10">
        <f>IF(G149&lt;&gt;"",1+MAX($A$8:A148),"")</f>
        <v>86</v>
      </c>
      <c r="B149" s="23"/>
      <c r="C149" s="24"/>
      <c r="D149" s="60" t="s">
        <v>178</v>
      </c>
      <c r="E149" s="25">
        <v>4</v>
      </c>
      <c r="F149" s="26">
        <v>0.1</v>
      </c>
      <c r="G149" s="27">
        <f t="shared" si="40"/>
        <v>4.4000000000000004</v>
      </c>
      <c r="H149" s="28" t="s">
        <v>24</v>
      </c>
      <c r="I149" s="29">
        <v>16.100000000000001</v>
      </c>
      <c r="J149" s="29">
        <f t="shared" si="39"/>
        <v>64.400000000000006</v>
      </c>
      <c r="K149" s="30"/>
      <c r="L149" s="30"/>
    </row>
    <row r="150" spans="1:12" x14ac:dyDescent="0.25">
      <c r="A150" s="32" t="str">
        <f>IF(G150&lt;&gt;"",1+MAX($A$8:A149),"")</f>
        <v/>
      </c>
      <c r="B150" s="17"/>
      <c r="D150" s="58" t="s">
        <v>47</v>
      </c>
      <c r="E150" s="18"/>
      <c r="F150" s="19"/>
      <c r="G150" s="18"/>
      <c r="H150" s="20"/>
      <c r="I150" s="21"/>
      <c r="J150" s="35"/>
    </row>
    <row r="151" spans="1:12" ht="15.75" x14ac:dyDescent="0.25">
      <c r="A151" s="32" t="str">
        <f>IF(G151&lt;&gt;"",1+MAX($A$8:A150),"")</f>
        <v/>
      </c>
      <c r="B151" s="17"/>
      <c r="D151" s="56" t="s">
        <v>179</v>
      </c>
      <c r="E151" s="18"/>
      <c r="F151" s="19"/>
      <c r="G151" s="18"/>
      <c r="H151" s="20"/>
      <c r="I151" s="21"/>
      <c r="J151" s="35"/>
    </row>
    <row r="152" spans="1:12" x14ac:dyDescent="0.25">
      <c r="A152" s="10">
        <f>IF(G152&lt;&gt;"",1+MAX($A$8:A151),"")</f>
        <v>87</v>
      </c>
      <c r="B152" s="23" t="s">
        <v>180</v>
      </c>
      <c r="C152" s="24"/>
      <c r="D152" s="60" t="s">
        <v>181</v>
      </c>
      <c r="E152" s="25">
        <v>4</v>
      </c>
      <c r="F152" s="26">
        <v>0</v>
      </c>
      <c r="G152" s="27">
        <f t="shared" ref="G152:G158" si="41">E152*(1+F152)</f>
        <v>4</v>
      </c>
      <c r="H152" s="28" t="s">
        <v>34</v>
      </c>
      <c r="I152" s="29">
        <v>105</v>
      </c>
      <c r="J152" s="29">
        <f t="shared" si="39"/>
        <v>420</v>
      </c>
      <c r="K152" s="30"/>
      <c r="L152" s="30"/>
    </row>
    <row r="153" spans="1:12" x14ac:dyDescent="0.25">
      <c r="A153" s="10">
        <f>IF(G153&lt;&gt;"",1+MAX($A$8:A152),"")</f>
        <v>88</v>
      </c>
      <c r="B153" s="23" t="s">
        <v>180</v>
      </c>
      <c r="C153" s="24"/>
      <c r="D153" s="60" t="s">
        <v>182</v>
      </c>
      <c r="E153" s="25">
        <v>4</v>
      </c>
      <c r="F153" s="26">
        <v>0</v>
      </c>
      <c r="G153" s="27">
        <f t="shared" si="41"/>
        <v>4</v>
      </c>
      <c r="H153" s="28" t="s">
        <v>34</v>
      </c>
      <c r="I153" s="29">
        <v>50.53</v>
      </c>
      <c r="J153" s="29">
        <f t="shared" si="39"/>
        <v>202.12</v>
      </c>
      <c r="K153" s="30"/>
      <c r="L153" s="30"/>
    </row>
    <row r="154" spans="1:12" x14ac:dyDescent="0.25">
      <c r="A154" s="10">
        <f>IF(G154&lt;&gt;"",1+MAX($A$8:A153),"")</f>
        <v>89</v>
      </c>
      <c r="B154" s="23" t="s">
        <v>180</v>
      </c>
      <c r="C154" s="24"/>
      <c r="D154" s="60" t="s">
        <v>183</v>
      </c>
      <c r="E154" s="25">
        <v>4</v>
      </c>
      <c r="F154" s="26">
        <v>0</v>
      </c>
      <c r="G154" s="27">
        <f t="shared" si="41"/>
        <v>4</v>
      </c>
      <c r="H154" s="28" t="s">
        <v>34</v>
      </c>
      <c r="I154" s="29">
        <v>53.4</v>
      </c>
      <c r="J154" s="29">
        <f t="shared" si="39"/>
        <v>213.6</v>
      </c>
      <c r="K154" s="30"/>
      <c r="L154" s="30"/>
    </row>
    <row r="155" spans="1:12" x14ac:dyDescent="0.25">
      <c r="A155" s="10">
        <f>IF(G155&lt;&gt;"",1+MAX($A$8:A154),"")</f>
        <v>90</v>
      </c>
      <c r="B155" s="23" t="s">
        <v>180</v>
      </c>
      <c r="C155" s="24"/>
      <c r="D155" s="60" t="s">
        <v>184</v>
      </c>
      <c r="E155" s="25">
        <v>1</v>
      </c>
      <c r="F155" s="26">
        <v>0</v>
      </c>
      <c r="G155" s="27">
        <f t="shared" si="41"/>
        <v>1</v>
      </c>
      <c r="H155" s="28" t="s">
        <v>34</v>
      </c>
      <c r="I155" s="29">
        <v>23.07</v>
      </c>
      <c r="J155" s="29">
        <f t="shared" si="39"/>
        <v>23.07</v>
      </c>
      <c r="K155" s="30"/>
      <c r="L155" s="30"/>
    </row>
    <row r="156" spans="1:12" x14ac:dyDescent="0.25">
      <c r="A156" s="10">
        <f>IF(G156&lt;&gt;"",1+MAX($A$8:A155),"")</f>
        <v>91</v>
      </c>
      <c r="B156" s="23" t="s">
        <v>180</v>
      </c>
      <c r="C156" s="24"/>
      <c r="D156" s="60" t="s">
        <v>185</v>
      </c>
      <c r="E156" s="25">
        <v>1</v>
      </c>
      <c r="F156" s="26">
        <v>0</v>
      </c>
      <c r="G156" s="27">
        <f t="shared" si="41"/>
        <v>1</v>
      </c>
      <c r="H156" s="28" t="s">
        <v>34</v>
      </c>
      <c r="I156" s="29">
        <v>107.33</v>
      </c>
      <c r="J156" s="29">
        <f t="shared" si="39"/>
        <v>107.33</v>
      </c>
      <c r="K156" s="30"/>
      <c r="L156" s="30"/>
    </row>
    <row r="157" spans="1:12" x14ac:dyDescent="0.25">
      <c r="A157" s="10">
        <f>IF(G157&lt;&gt;"",1+MAX($A$8:A156),"")</f>
        <v>92</v>
      </c>
      <c r="B157" s="23" t="s">
        <v>180</v>
      </c>
      <c r="C157" s="24"/>
      <c r="D157" s="60" t="s">
        <v>186</v>
      </c>
      <c r="E157" s="25">
        <v>478.71</v>
      </c>
      <c r="F157" s="26">
        <v>0.1</v>
      </c>
      <c r="G157" s="27">
        <f t="shared" si="41"/>
        <v>526.58100000000002</v>
      </c>
      <c r="H157" s="28" t="s">
        <v>30</v>
      </c>
      <c r="I157" s="29">
        <v>38.4</v>
      </c>
      <c r="J157" s="29">
        <f t="shared" si="39"/>
        <v>18382.464</v>
      </c>
      <c r="K157" s="30"/>
      <c r="L157" s="30"/>
    </row>
    <row r="158" spans="1:12" x14ac:dyDescent="0.25">
      <c r="A158" s="10">
        <f>IF(G158&lt;&gt;"",1+MAX($A$8:A157),"")</f>
        <v>93</v>
      </c>
      <c r="B158" s="23" t="s">
        <v>180</v>
      </c>
      <c r="C158" s="24"/>
      <c r="D158" s="60" t="s">
        <v>187</v>
      </c>
      <c r="E158" s="25">
        <v>4</v>
      </c>
      <c r="F158" s="26">
        <v>0</v>
      </c>
      <c r="G158" s="27">
        <f t="shared" si="41"/>
        <v>4</v>
      </c>
      <c r="H158" s="28" t="s">
        <v>34</v>
      </c>
      <c r="I158" s="29">
        <v>220.56</v>
      </c>
      <c r="J158" s="29">
        <f t="shared" si="39"/>
        <v>882.24</v>
      </c>
      <c r="K158" s="30"/>
      <c r="L158" s="30"/>
    </row>
    <row r="159" spans="1:12" x14ac:dyDescent="0.25">
      <c r="A159" s="32" t="str">
        <f>IF(G159&lt;&gt;"",1+MAX($A$8:A158),"")</f>
        <v/>
      </c>
      <c r="B159" s="37"/>
      <c r="D159" s="58"/>
      <c r="E159" s="18"/>
      <c r="F159" s="19"/>
      <c r="G159" s="18"/>
      <c r="H159" s="20"/>
      <c r="I159" s="21"/>
      <c r="J159" s="35"/>
    </row>
    <row r="160" spans="1:12" ht="18.75" x14ac:dyDescent="0.25">
      <c r="A160" s="63" t="s">
        <v>188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16">
        <f>SUM(J161)</f>
        <v>2013.1399999999999</v>
      </c>
    </row>
    <row r="161" spans="1:12" x14ac:dyDescent="0.25">
      <c r="A161" s="10">
        <f>IF(G161&lt;&gt;"",1+MAX($A$8:A160),"")</f>
        <v>94</v>
      </c>
      <c r="B161" s="23"/>
      <c r="C161" s="24"/>
      <c r="D161" s="60" t="s">
        <v>189</v>
      </c>
      <c r="E161" s="25">
        <v>31</v>
      </c>
      <c r="F161" s="26">
        <v>0.1</v>
      </c>
      <c r="G161" s="27">
        <f t="shared" ref="G161" si="42">E161*(1+F161)</f>
        <v>34.1</v>
      </c>
      <c r="H161" s="28" t="s">
        <v>24</v>
      </c>
      <c r="I161" s="29">
        <v>64.94</v>
      </c>
      <c r="J161" s="29">
        <f t="shared" ref="J161" si="43">I161*E161</f>
        <v>2013.1399999999999</v>
      </c>
      <c r="K161" s="30"/>
      <c r="L161" s="30"/>
    </row>
    <row r="162" spans="1:12" x14ac:dyDescent="0.25">
      <c r="A162" s="32" t="str">
        <f>IF(G162&lt;&gt;"",1+MAX($A$8:A161),"")</f>
        <v/>
      </c>
      <c r="D162" s="58"/>
      <c r="E162" s="18"/>
      <c r="F162" s="19"/>
      <c r="G162" s="18"/>
      <c r="H162" s="20"/>
      <c r="I162" s="21"/>
      <c r="J162" s="35"/>
    </row>
    <row r="163" spans="1:12" ht="18.75" x14ac:dyDescent="0.25">
      <c r="A163" s="63" t="s">
        <v>190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16">
        <f>SUM(J164:J192)</f>
        <v>12402.76</v>
      </c>
    </row>
    <row r="164" spans="1:12" ht="15.75" x14ac:dyDescent="0.25">
      <c r="A164" s="32" t="str">
        <f>IF(G164&lt;&gt;"",1+MAX($A$8:A163),"")</f>
        <v/>
      </c>
      <c r="B164" s="17"/>
      <c r="D164" s="56" t="s">
        <v>191</v>
      </c>
      <c r="E164" s="18"/>
      <c r="F164" s="19"/>
      <c r="G164" s="18"/>
      <c r="H164" s="20"/>
      <c r="I164" s="21"/>
      <c r="J164" s="35"/>
      <c r="L164" s="36"/>
    </row>
    <row r="165" spans="1:12" ht="60" x14ac:dyDescent="0.25">
      <c r="A165" s="10">
        <f>IF(G165&lt;&gt;"",1+MAX($A$8:A164),"")</f>
        <v>95</v>
      </c>
      <c r="B165" s="23" t="s">
        <v>192</v>
      </c>
      <c r="C165" s="23" t="s">
        <v>193</v>
      </c>
      <c r="D165" s="60" t="s">
        <v>194</v>
      </c>
      <c r="E165" s="25">
        <v>4</v>
      </c>
      <c r="F165" s="26">
        <v>0</v>
      </c>
      <c r="G165" s="27">
        <f t="shared" ref="G165:G169" si="44">E165*(1+F165)</f>
        <v>4</v>
      </c>
      <c r="H165" s="28" t="s">
        <v>34</v>
      </c>
      <c r="I165" s="29">
        <v>492.1</v>
      </c>
      <c r="J165" s="29">
        <f t="shared" ref="J165:J192" si="45">I165*E165</f>
        <v>1968.4</v>
      </c>
      <c r="K165" s="30"/>
      <c r="L165" s="30"/>
    </row>
    <row r="166" spans="1:12" ht="60" x14ac:dyDescent="0.25">
      <c r="A166" s="10">
        <f>IF(G166&lt;&gt;"",1+MAX($A$8:A165),"")</f>
        <v>96</v>
      </c>
      <c r="B166" s="23" t="s">
        <v>192</v>
      </c>
      <c r="C166" s="23" t="s">
        <v>193</v>
      </c>
      <c r="D166" s="60" t="s">
        <v>195</v>
      </c>
      <c r="E166" s="25">
        <v>4</v>
      </c>
      <c r="F166" s="26">
        <v>0</v>
      </c>
      <c r="G166" s="27">
        <f t="shared" si="44"/>
        <v>4</v>
      </c>
      <c r="H166" s="28" t="s">
        <v>34</v>
      </c>
      <c r="I166" s="29">
        <v>321</v>
      </c>
      <c r="J166" s="29">
        <f t="shared" si="45"/>
        <v>1284</v>
      </c>
      <c r="K166" s="30"/>
      <c r="L166" s="30"/>
    </row>
    <row r="167" spans="1:12" ht="60" x14ac:dyDescent="0.25">
      <c r="A167" s="10">
        <f>IF(G167&lt;&gt;"",1+MAX($A$8:A166),"")</f>
        <v>97</v>
      </c>
      <c r="B167" s="23" t="s">
        <v>192</v>
      </c>
      <c r="C167" s="23" t="s">
        <v>193</v>
      </c>
      <c r="D167" s="60" t="s">
        <v>196</v>
      </c>
      <c r="E167" s="25">
        <v>1</v>
      </c>
      <c r="F167" s="26">
        <v>0</v>
      </c>
      <c r="G167" s="27">
        <f t="shared" si="44"/>
        <v>1</v>
      </c>
      <c r="H167" s="28" t="s">
        <v>34</v>
      </c>
      <c r="I167" s="29">
        <v>500.1</v>
      </c>
      <c r="J167" s="29">
        <f t="shared" si="45"/>
        <v>500.1</v>
      </c>
      <c r="K167" s="30"/>
      <c r="L167" s="30"/>
    </row>
    <row r="168" spans="1:12" ht="45" x14ac:dyDescent="0.25">
      <c r="A168" s="10">
        <f>IF(G168&lt;&gt;"",1+MAX($A$8:A167),"")</f>
        <v>98</v>
      </c>
      <c r="B168" s="23" t="s">
        <v>192</v>
      </c>
      <c r="C168" s="23" t="s">
        <v>193</v>
      </c>
      <c r="D168" s="60" t="s">
        <v>197</v>
      </c>
      <c r="E168" s="25">
        <v>1</v>
      </c>
      <c r="F168" s="26">
        <v>0</v>
      </c>
      <c r="G168" s="27">
        <f t="shared" si="44"/>
        <v>1</v>
      </c>
      <c r="H168" s="28" t="s">
        <v>34</v>
      </c>
      <c r="I168" s="29">
        <v>875</v>
      </c>
      <c r="J168" s="29">
        <f t="shared" si="45"/>
        <v>875</v>
      </c>
      <c r="K168" s="30"/>
      <c r="L168" s="30"/>
    </row>
    <row r="169" spans="1:12" ht="30" x14ac:dyDescent="0.25">
      <c r="A169" s="10">
        <f>IF(G169&lt;&gt;"",1+MAX($A$8:A168),"")</f>
        <v>99</v>
      </c>
      <c r="B169" s="23" t="s">
        <v>192</v>
      </c>
      <c r="C169" s="23" t="s">
        <v>193</v>
      </c>
      <c r="D169" s="60" t="s">
        <v>198</v>
      </c>
      <c r="E169" s="25">
        <v>4</v>
      </c>
      <c r="F169" s="26">
        <v>0</v>
      </c>
      <c r="G169" s="27">
        <f t="shared" si="44"/>
        <v>4</v>
      </c>
      <c r="H169" s="28" t="s">
        <v>34</v>
      </c>
      <c r="I169" s="29">
        <v>203.52</v>
      </c>
      <c r="J169" s="29">
        <f t="shared" si="45"/>
        <v>814.08</v>
      </c>
      <c r="K169" s="30"/>
      <c r="L169" s="30"/>
    </row>
    <row r="170" spans="1:12" x14ac:dyDescent="0.25">
      <c r="A170" s="32" t="str">
        <f>IF(G170&lt;&gt;"",1+MAX($A$8:A169),"")</f>
        <v/>
      </c>
      <c r="B170" s="17"/>
      <c r="D170" s="58" t="s">
        <v>47</v>
      </c>
      <c r="E170" s="18"/>
      <c r="F170" s="19"/>
      <c r="G170" s="18"/>
      <c r="H170" s="20"/>
      <c r="I170" s="21"/>
      <c r="J170" s="35"/>
    </row>
    <row r="171" spans="1:12" ht="15.75" x14ac:dyDescent="0.25">
      <c r="A171" s="32" t="str">
        <f>IF(G171&lt;&gt;"",1+MAX($A$8:A170),"")</f>
        <v/>
      </c>
      <c r="B171" s="17"/>
      <c r="D171" s="56" t="s">
        <v>199</v>
      </c>
      <c r="E171" s="18"/>
      <c r="F171" s="19"/>
      <c r="G171" s="18"/>
      <c r="H171" s="20"/>
      <c r="I171" s="21"/>
      <c r="J171" s="35"/>
    </row>
    <row r="172" spans="1:12" x14ac:dyDescent="0.25">
      <c r="A172" s="10">
        <f>IF(G172&lt;&gt;"",1+MAX($A$8:A171),"")</f>
        <v>100</v>
      </c>
      <c r="B172" s="23" t="s">
        <v>200</v>
      </c>
      <c r="C172" s="24"/>
      <c r="D172" s="60" t="s">
        <v>201</v>
      </c>
      <c r="E172" s="25">
        <v>1</v>
      </c>
      <c r="F172" s="26">
        <v>0</v>
      </c>
      <c r="G172" s="27">
        <f t="shared" ref="G172:G177" si="46">E172*(1+F172)</f>
        <v>1</v>
      </c>
      <c r="H172" s="28" t="s">
        <v>34</v>
      </c>
      <c r="I172" s="29">
        <v>190.7</v>
      </c>
      <c r="J172" s="29">
        <f t="shared" si="45"/>
        <v>190.7</v>
      </c>
      <c r="K172" s="30"/>
      <c r="L172" s="30"/>
    </row>
    <row r="173" spans="1:12" ht="45" x14ac:dyDescent="0.25">
      <c r="A173" s="10">
        <f>IF(G173&lt;&gt;"",1+MAX($A$8:A172),"")</f>
        <v>101</v>
      </c>
      <c r="B173" s="23" t="s">
        <v>200</v>
      </c>
      <c r="C173" s="24"/>
      <c r="D173" s="60" t="s">
        <v>202</v>
      </c>
      <c r="E173" s="25">
        <v>1</v>
      </c>
      <c r="F173" s="26">
        <v>0</v>
      </c>
      <c r="G173" s="27">
        <f t="shared" si="46"/>
        <v>1</v>
      </c>
      <c r="H173" s="28" t="s">
        <v>34</v>
      </c>
      <c r="I173" s="29">
        <v>288.3</v>
      </c>
      <c r="J173" s="29">
        <f t="shared" si="45"/>
        <v>288.3</v>
      </c>
      <c r="K173" s="30"/>
      <c r="L173" s="30"/>
    </row>
    <row r="174" spans="1:12" x14ac:dyDescent="0.25">
      <c r="A174" s="10">
        <f>IF(G174&lt;&gt;"",1+MAX($A$8:A173),"")</f>
        <v>102</v>
      </c>
      <c r="B174" s="23" t="s">
        <v>200</v>
      </c>
      <c r="C174" s="24"/>
      <c r="D174" s="60" t="s">
        <v>203</v>
      </c>
      <c r="E174" s="25">
        <v>1</v>
      </c>
      <c r="F174" s="26">
        <v>0</v>
      </c>
      <c r="G174" s="27">
        <f t="shared" si="46"/>
        <v>1</v>
      </c>
      <c r="H174" s="28" t="s">
        <v>34</v>
      </c>
      <c r="I174" s="29">
        <v>212.2</v>
      </c>
      <c r="J174" s="29">
        <f t="shared" si="45"/>
        <v>212.2</v>
      </c>
      <c r="K174" s="30"/>
      <c r="L174" s="30"/>
    </row>
    <row r="175" spans="1:12" ht="30" x14ac:dyDescent="0.25">
      <c r="A175" s="10">
        <f>IF(G175&lt;&gt;"",1+MAX($A$8:A174),"")</f>
        <v>103</v>
      </c>
      <c r="B175" s="23" t="s">
        <v>200</v>
      </c>
      <c r="C175" s="24"/>
      <c r="D175" s="60" t="s">
        <v>204</v>
      </c>
      <c r="E175" s="25">
        <v>1</v>
      </c>
      <c r="F175" s="26">
        <v>0</v>
      </c>
      <c r="G175" s="27">
        <f t="shared" si="46"/>
        <v>1</v>
      </c>
      <c r="H175" s="28" t="s">
        <v>34</v>
      </c>
      <c r="I175" s="29">
        <v>114.18</v>
      </c>
      <c r="J175" s="29">
        <f t="shared" si="45"/>
        <v>114.18</v>
      </c>
      <c r="K175" s="30"/>
      <c r="L175" s="30"/>
    </row>
    <row r="176" spans="1:12" ht="75" x14ac:dyDescent="0.25">
      <c r="A176" s="10">
        <f>IF(G176&lt;&gt;"",1+MAX($A$8:A175),"")</f>
        <v>104</v>
      </c>
      <c r="B176" s="23" t="s">
        <v>200</v>
      </c>
      <c r="C176" s="24"/>
      <c r="D176" s="60" t="s">
        <v>205</v>
      </c>
      <c r="E176" s="25">
        <v>1</v>
      </c>
      <c r="F176" s="26">
        <v>0</v>
      </c>
      <c r="G176" s="27">
        <f t="shared" si="46"/>
        <v>1</v>
      </c>
      <c r="H176" s="28" t="s">
        <v>34</v>
      </c>
      <c r="I176" s="29">
        <v>642</v>
      </c>
      <c r="J176" s="29">
        <f t="shared" si="45"/>
        <v>642</v>
      </c>
      <c r="K176" s="30"/>
      <c r="L176" s="30"/>
    </row>
    <row r="177" spans="1:12" ht="30" x14ac:dyDescent="0.25">
      <c r="A177" s="10">
        <f>IF(G177&lt;&gt;"",1+MAX($A$8:A176),"")</f>
        <v>105</v>
      </c>
      <c r="B177" s="23" t="s">
        <v>200</v>
      </c>
      <c r="C177" s="24"/>
      <c r="D177" s="60" t="s">
        <v>206</v>
      </c>
      <c r="E177" s="25">
        <v>1</v>
      </c>
      <c r="F177" s="26">
        <v>0</v>
      </c>
      <c r="G177" s="27">
        <f t="shared" si="46"/>
        <v>1</v>
      </c>
      <c r="H177" s="28" t="s">
        <v>34</v>
      </c>
      <c r="I177" s="29">
        <v>75.3</v>
      </c>
      <c r="J177" s="29">
        <f t="shared" si="45"/>
        <v>75.3</v>
      </c>
      <c r="K177" s="30"/>
      <c r="L177" s="30"/>
    </row>
    <row r="178" spans="1:12" x14ac:dyDescent="0.25">
      <c r="A178" s="32" t="str">
        <f>IF(G178&lt;&gt;"",1+MAX($A$8:A177),"")</f>
        <v/>
      </c>
      <c r="B178" s="17"/>
      <c r="D178" s="58" t="s">
        <v>47</v>
      </c>
      <c r="E178" s="18"/>
      <c r="F178" s="19"/>
      <c r="G178" s="18"/>
      <c r="H178" s="20"/>
      <c r="I178" s="21"/>
      <c r="J178" s="35"/>
    </row>
    <row r="179" spans="1:12" ht="15.75" x14ac:dyDescent="0.25">
      <c r="A179" s="32" t="str">
        <f>IF(G179&lt;&gt;"",1+MAX($A$8:A178),"")</f>
        <v/>
      </c>
      <c r="B179" s="17"/>
      <c r="D179" s="56" t="s">
        <v>207</v>
      </c>
      <c r="E179" s="18"/>
      <c r="F179" s="19"/>
      <c r="G179" s="18"/>
      <c r="H179" s="20"/>
      <c r="I179" s="21"/>
      <c r="J179" s="35"/>
    </row>
    <row r="180" spans="1:12" x14ac:dyDescent="0.25">
      <c r="A180" s="10">
        <f>IF(G180&lt;&gt;"",1+MAX($A$8:A179),"")</f>
        <v>106</v>
      </c>
      <c r="B180" s="23"/>
      <c r="C180" s="24"/>
      <c r="D180" s="60" t="s">
        <v>208</v>
      </c>
      <c r="E180" s="25">
        <v>2</v>
      </c>
      <c r="F180" s="26">
        <v>0</v>
      </c>
      <c r="G180" s="27">
        <f t="shared" ref="G180:G183" si="47">E180*(1+F180)</f>
        <v>2</v>
      </c>
      <c r="H180" s="28" t="s">
        <v>34</v>
      </c>
      <c r="I180" s="29">
        <v>39.380000000000003</v>
      </c>
      <c r="J180" s="29">
        <f t="shared" si="45"/>
        <v>78.760000000000005</v>
      </c>
      <c r="K180" s="30"/>
      <c r="L180" s="30"/>
    </row>
    <row r="181" spans="1:12" x14ac:dyDescent="0.25">
      <c r="A181" s="10">
        <f>IF(G181&lt;&gt;"",1+MAX($A$8:A180),"")</f>
        <v>107</v>
      </c>
      <c r="B181" s="23"/>
      <c r="C181" s="24"/>
      <c r="D181" s="60" t="s">
        <v>209</v>
      </c>
      <c r="E181" s="25">
        <v>4</v>
      </c>
      <c r="F181" s="26">
        <v>0</v>
      </c>
      <c r="G181" s="27">
        <f t="shared" si="47"/>
        <v>4</v>
      </c>
      <c r="H181" s="28" t="s">
        <v>34</v>
      </c>
      <c r="I181" s="29">
        <v>23.71</v>
      </c>
      <c r="J181" s="29">
        <f t="shared" si="45"/>
        <v>94.84</v>
      </c>
      <c r="K181" s="30"/>
      <c r="L181" s="30"/>
    </row>
    <row r="182" spans="1:12" x14ac:dyDescent="0.25">
      <c r="A182" s="10">
        <f>IF(G182&lt;&gt;"",1+MAX($A$8:A181),"")</f>
        <v>108</v>
      </c>
      <c r="B182" s="23"/>
      <c r="C182" s="24"/>
      <c r="D182" s="60" t="s">
        <v>210</v>
      </c>
      <c r="E182" s="25">
        <v>2</v>
      </c>
      <c r="F182" s="26">
        <v>0</v>
      </c>
      <c r="G182" s="27">
        <f t="shared" si="47"/>
        <v>2</v>
      </c>
      <c r="H182" s="28" t="s">
        <v>34</v>
      </c>
      <c r="I182" s="29">
        <v>16.350000000000001</v>
      </c>
      <c r="J182" s="29">
        <f t="shared" si="45"/>
        <v>32.700000000000003</v>
      </c>
      <c r="K182" s="30"/>
      <c r="L182" s="30"/>
    </row>
    <row r="183" spans="1:12" x14ac:dyDescent="0.25">
      <c r="A183" s="10">
        <f>IF(G183&lt;&gt;"",1+MAX($A$8:A182),"")</f>
        <v>109</v>
      </c>
      <c r="B183" s="23"/>
      <c r="C183" s="24"/>
      <c r="D183" s="60" t="s">
        <v>211</v>
      </c>
      <c r="E183" s="25">
        <v>5</v>
      </c>
      <c r="F183" s="26">
        <v>0</v>
      </c>
      <c r="G183" s="27">
        <f t="shared" si="47"/>
        <v>5</v>
      </c>
      <c r="H183" s="28" t="s">
        <v>34</v>
      </c>
      <c r="I183" s="29">
        <v>26.64</v>
      </c>
      <c r="J183" s="29">
        <f t="shared" si="45"/>
        <v>133.19999999999999</v>
      </c>
      <c r="K183" s="30"/>
      <c r="L183" s="30"/>
    </row>
    <row r="184" spans="1:12" x14ac:dyDescent="0.25">
      <c r="A184" s="32" t="str">
        <f>IF(G184&lt;&gt;"",1+MAX($A$8:A183),"")</f>
        <v/>
      </c>
      <c r="B184" s="17"/>
      <c r="D184" s="58" t="s">
        <v>47</v>
      </c>
      <c r="E184" s="18"/>
      <c r="F184" s="19"/>
      <c r="G184" s="18"/>
      <c r="H184" s="20"/>
      <c r="I184" s="21"/>
      <c r="J184" s="35"/>
    </row>
    <row r="185" spans="1:12" ht="15.75" x14ac:dyDescent="0.25">
      <c r="A185" s="32" t="str">
        <f>IF(G185&lt;&gt;"",1+MAX($A$8:A184),"")</f>
        <v/>
      </c>
      <c r="B185" s="17"/>
      <c r="D185" s="56" t="s">
        <v>212</v>
      </c>
      <c r="E185" s="18"/>
      <c r="F185" s="19"/>
      <c r="G185" s="18"/>
      <c r="H185" s="20"/>
      <c r="I185" s="21"/>
      <c r="J185" s="35"/>
    </row>
    <row r="186" spans="1:12" x14ac:dyDescent="0.25">
      <c r="A186" s="10">
        <f>IF(G186&lt;&gt;"",1+MAX($A$8:A185),"")</f>
        <v>110</v>
      </c>
      <c r="B186" s="23" t="s">
        <v>213</v>
      </c>
      <c r="C186" s="24"/>
      <c r="D186" s="60" t="s">
        <v>214</v>
      </c>
      <c r="E186" s="25">
        <v>45</v>
      </c>
      <c r="F186" s="26">
        <v>0.1</v>
      </c>
      <c r="G186" s="27">
        <f t="shared" ref="G186:G192" si="48">E186*(1+F186)</f>
        <v>49.500000000000007</v>
      </c>
      <c r="H186" s="28" t="s">
        <v>30</v>
      </c>
      <c r="I186" s="29">
        <v>8.1</v>
      </c>
      <c r="J186" s="29">
        <f t="shared" si="45"/>
        <v>364.5</v>
      </c>
      <c r="K186" s="30"/>
      <c r="L186" s="30"/>
    </row>
    <row r="187" spans="1:12" x14ac:dyDescent="0.25">
      <c r="A187" s="10">
        <f>IF(G187&lt;&gt;"",1+MAX($A$8:A186),"")</f>
        <v>111</v>
      </c>
      <c r="B187" s="23" t="s">
        <v>213</v>
      </c>
      <c r="C187" s="24"/>
      <c r="D187" s="60" t="s">
        <v>215</v>
      </c>
      <c r="E187" s="25">
        <v>150</v>
      </c>
      <c r="F187" s="26">
        <v>0.1</v>
      </c>
      <c r="G187" s="27">
        <f t="shared" si="48"/>
        <v>165</v>
      </c>
      <c r="H187" s="28" t="s">
        <v>30</v>
      </c>
      <c r="I187" s="29">
        <v>6.8</v>
      </c>
      <c r="J187" s="29">
        <f t="shared" si="45"/>
        <v>1020</v>
      </c>
      <c r="K187" s="30"/>
      <c r="L187" s="30"/>
    </row>
    <row r="188" spans="1:12" x14ac:dyDescent="0.25">
      <c r="A188" s="10">
        <f>IF(G188&lt;&gt;"",1+MAX($A$8:A187),"")</f>
        <v>112</v>
      </c>
      <c r="B188" s="23" t="s">
        <v>213</v>
      </c>
      <c r="C188" s="24"/>
      <c r="D188" s="60" t="s">
        <v>216</v>
      </c>
      <c r="E188" s="25">
        <v>41</v>
      </c>
      <c r="F188" s="26">
        <v>0.1</v>
      </c>
      <c r="G188" s="27">
        <f t="shared" si="48"/>
        <v>45.1</v>
      </c>
      <c r="H188" s="28" t="s">
        <v>30</v>
      </c>
      <c r="I188" s="29">
        <v>10</v>
      </c>
      <c r="J188" s="29">
        <f t="shared" si="45"/>
        <v>410</v>
      </c>
      <c r="K188" s="30"/>
      <c r="L188" s="30"/>
    </row>
    <row r="189" spans="1:12" x14ac:dyDescent="0.25">
      <c r="A189" s="10">
        <f>IF(G189&lt;&gt;"",1+MAX($A$8:A188),"")</f>
        <v>113</v>
      </c>
      <c r="B189" s="23" t="s">
        <v>213</v>
      </c>
      <c r="C189" s="24"/>
      <c r="D189" s="60" t="s">
        <v>217</v>
      </c>
      <c r="E189" s="25">
        <v>59</v>
      </c>
      <c r="F189" s="26">
        <v>0.1</v>
      </c>
      <c r="G189" s="27">
        <f t="shared" si="48"/>
        <v>64.900000000000006</v>
      </c>
      <c r="H189" s="28" t="s">
        <v>30</v>
      </c>
      <c r="I189" s="29">
        <v>11.3</v>
      </c>
      <c r="J189" s="29">
        <f t="shared" si="45"/>
        <v>666.7</v>
      </c>
      <c r="K189" s="30"/>
      <c r="L189" s="30"/>
    </row>
    <row r="190" spans="1:12" x14ac:dyDescent="0.25">
      <c r="A190" s="10">
        <f>IF(G190&lt;&gt;"",1+MAX($A$8:A189),"")</f>
        <v>114</v>
      </c>
      <c r="B190" s="23" t="s">
        <v>213</v>
      </c>
      <c r="C190" s="24"/>
      <c r="D190" s="60" t="s">
        <v>218</v>
      </c>
      <c r="E190" s="25">
        <v>38</v>
      </c>
      <c r="F190" s="26">
        <v>0.1</v>
      </c>
      <c r="G190" s="27">
        <f t="shared" si="48"/>
        <v>41.800000000000004</v>
      </c>
      <c r="H190" s="28" t="s">
        <v>30</v>
      </c>
      <c r="I190" s="29">
        <v>12.5</v>
      </c>
      <c r="J190" s="29">
        <f t="shared" si="45"/>
        <v>475</v>
      </c>
      <c r="K190" s="30"/>
      <c r="L190" s="30"/>
    </row>
    <row r="191" spans="1:12" x14ac:dyDescent="0.25">
      <c r="A191" s="10">
        <f>IF(G191&lt;&gt;"",1+MAX($A$8:A190),"")</f>
        <v>115</v>
      </c>
      <c r="B191" s="23" t="s">
        <v>213</v>
      </c>
      <c r="C191" s="24"/>
      <c r="D191" s="60" t="s">
        <v>219</v>
      </c>
      <c r="E191" s="25">
        <v>169</v>
      </c>
      <c r="F191" s="26">
        <v>0.1</v>
      </c>
      <c r="G191" s="27">
        <f t="shared" si="48"/>
        <v>185.9</v>
      </c>
      <c r="H191" s="28" t="s">
        <v>30</v>
      </c>
      <c r="I191" s="29">
        <v>7</v>
      </c>
      <c r="J191" s="29">
        <f t="shared" si="45"/>
        <v>1183</v>
      </c>
      <c r="K191" s="30"/>
      <c r="L191" s="30"/>
    </row>
    <row r="192" spans="1:12" x14ac:dyDescent="0.25">
      <c r="A192" s="10">
        <f>IF(G192&lt;&gt;"",1+MAX($A$8:A191),"")</f>
        <v>116</v>
      </c>
      <c r="B192" s="23" t="s">
        <v>213</v>
      </c>
      <c r="C192" s="24"/>
      <c r="D192" s="60" t="s">
        <v>220</v>
      </c>
      <c r="E192" s="25">
        <v>71</v>
      </c>
      <c r="F192" s="26">
        <v>0.1</v>
      </c>
      <c r="G192" s="27">
        <f t="shared" si="48"/>
        <v>78.100000000000009</v>
      </c>
      <c r="H192" s="28" t="s">
        <v>30</v>
      </c>
      <c r="I192" s="29">
        <v>13.8</v>
      </c>
      <c r="J192" s="29">
        <f t="shared" si="45"/>
        <v>979.80000000000007</v>
      </c>
      <c r="K192" s="30"/>
      <c r="L192" s="30"/>
    </row>
    <row r="193" spans="1:12" x14ac:dyDescent="0.25">
      <c r="A193" s="32" t="str">
        <f>IF(G193&lt;&gt;"",1+MAX($A$8:A192),"")</f>
        <v/>
      </c>
      <c r="D193" s="58"/>
      <c r="E193" s="18"/>
      <c r="F193" s="19"/>
      <c r="G193" s="18"/>
      <c r="H193" s="20"/>
      <c r="I193" s="21"/>
      <c r="J193" s="35"/>
    </row>
    <row r="194" spans="1:12" ht="18.75" x14ac:dyDescent="0.25">
      <c r="A194" s="63" t="s">
        <v>221</v>
      </c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16">
        <f>SUM(J195:J247)</f>
        <v>13523.430000000002</v>
      </c>
    </row>
    <row r="195" spans="1:12" ht="15.75" x14ac:dyDescent="0.25">
      <c r="A195" s="32" t="str">
        <f>IF(G195&lt;&gt;"",1+MAX($A$8:A194),"")</f>
        <v/>
      </c>
      <c r="B195" s="17"/>
      <c r="D195" s="56" t="s">
        <v>222</v>
      </c>
      <c r="E195" s="18"/>
      <c r="F195" s="19"/>
      <c r="G195" s="18"/>
      <c r="H195" s="20"/>
      <c r="I195" s="21"/>
      <c r="J195" s="35"/>
      <c r="L195" s="36"/>
    </row>
    <row r="196" spans="1:12" x14ac:dyDescent="0.25">
      <c r="A196" s="10">
        <f>IF(G196&lt;&gt;"",1+MAX($A$8:A195),"")</f>
        <v>117</v>
      </c>
      <c r="B196" s="23" t="s">
        <v>223</v>
      </c>
      <c r="C196" s="24"/>
      <c r="D196" s="60" t="s">
        <v>224</v>
      </c>
      <c r="E196" s="25">
        <v>1</v>
      </c>
      <c r="F196" s="26">
        <v>0</v>
      </c>
      <c r="G196" s="27">
        <f t="shared" ref="G196:G207" si="49">E196*(1+F196)</f>
        <v>1</v>
      </c>
      <c r="H196" s="28" t="s">
        <v>34</v>
      </c>
      <c r="I196" s="29">
        <v>51.54</v>
      </c>
      <c r="J196" s="29">
        <f>I196*E196</f>
        <v>51.54</v>
      </c>
      <c r="K196" s="30"/>
      <c r="L196" s="30"/>
    </row>
    <row r="197" spans="1:12" x14ac:dyDescent="0.25">
      <c r="A197" s="10">
        <f>IF(G197&lt;&gt;"",1+MAX($A$8:A196),"")</f>
        <v>118</v>
      </c>
      <c r="B197" s="23" t="s">
        <v>223</v>
      </c>
      <c r="C197" s="24"/>
      <c r="D197" s="60" t="s">
        <v>225</v>
      </c>
      <c r="E197" s="25">
        <v>3</v>
      </c>
      <c r="F197" s="26">
        <v>0</v>
      </c>
      <c r="G197" s="27">
        <f t="shared" si="49"/>
        <v>3</v>
      </c>
      <c r="H197" s="28" t="s">
        <v>34</v>
      </c>
      <c r="I197" s="29">
        <v>51.5</v>
      </c>
      <c r="J197" s="29">
        <f t="shared" ref="J197:J247" si="50">I197*E197</f>
        <v>154.5</v>
      </c>
      <c r="K197" s="30"/>
      <c r="L197" s="30"/>
    </row>
    <row r="198" spans="1:12" x14ac:dyDescent="0.25">
      <c r="A198" s="10">
        <f>IF(G198&lt;&gt;"",1+MAX($A$8:A197),"")</f>
        <v>119</v>
      </c>
      <c r="B198" s="23" t="s">
        <v>223</v>
      </c>
      <c r="C198" s="24"/>
      <c r="D198" s="60" t="s">
        <v>226</v>
      </c>
      <c r="E198" s="25">
        <v>2</v>
      </c>
      <c r="F198" s="26">
        <v>0</v>
      </c>
      <c r="G198" s="27">
        <f t="shared" si="49"/>
        <v>2</v>
      </c>
      <c r="H198" s="28" t="s">
        <v>34</v>
      </c>
      <c r="I198" s="29">
        <v>53</v>
      </c>
      <c r="J198" s="29">
        <f t="shared" si="50"/>
        <v>106</v>
      </c>
      <c r="K198" s="30"/>
      <c r="L198" s="30"/>
    </row>
    <row r="199" spans="1:12" x14ac:dyDescent="0.25">
      <c r="A199" s="10">
        <f>IF(G199&lt;&gt;"",1+MAX($A$8:A198),"")</f>
        <v>120</v>
      </c>
      <c r="B199" s="23" t="s">
        <v>223</v>
      </c>
      <c r="C199" s="24"/>
      <c r="D199" s="60" t="s">
        <v>227</v>
      </c>
      <c r="E199" s="25">
        <v>2</v>
      </c>
      <c r="F199" s="26">
        <v>0</v>
      </c>
      <c r="G199" s="27">
        <f t="shared" si="49"/>
        <v>2</v>
      </c>
      <c r="H199" s="28" t="s">
        <v>34</v>
      </c>
      <c r="I199" s="29">
        <v>55.54</v>
      </c>
      <c r="J199" s="29">
        <f t="shared" si="50"/>
        <v>111.08</v>
      </c>
      <c r="K199" s="30"/>
      <c r="L199" s="30"/>
    </row>
    <row r="200" spans="1:12" x14ac:dyDescent="0.25">
      <c r="A200" s="10">
        <f>IF(G200&lt;&gt;"",1+MAX($A$8:A199),"")</f>
        <v>121</v>
      </c>
      <c r="B200" s="23" t="s">
        <v>223</v>
      </c>
      <c r="C200" s="24"/>
      <c r="D200" s="60" t="s">
        <v>228</v>
      </c>
      <c r="E200" s="25">
        <v>4</v>
      </c>
      <c r="F200" s="26">
        <v>0</v>
      </c>
      <c r="G200" s="27">
        <f t="shared" si="49"/>
        <v>4</v>
      </c>
      <c r="H200" s="28" t="s">
        <v>34</v>
      </c>
      <c r="I200" s="29">
        <v>57.2</v>
      </c>
      <c r="J200" s="29">
        <f t="shared" si="50"/>
        <v>228.8</v>
      </c>
      <c r="K200" s="30"/>
      <c r="L200" s="30"/>
    </row>
    <row r="201" spans="1:12" x14ac:dyDescent="0.25">
      <c r="A201" s="10">
        <f>IF(G201&lt;&gt;"",1+MAX($A$8:A200),"")</f>
        <v>122</v>
      </c>
      <c r="B201" s="23" t="s">
        <v>223</v>
      </c>
      <c r="C201" s="24"/>
      <c r="D201" s="60" t="s">
        <v>229</v>
      </c>
      <c r="E201" s="25">
        <v>1</v>
      </c>
      <c r="F201" s="26">
        <v>0</v>
      </c>
      <c r="G201" s="27">
        <f t="shared" si="49"/>
        <v>1</v>
      </c>
      <c r="H201" s="28" t="s">
        <v>34</v>
      </c>
      <c r="I201" s="29">
        <v>68.34</v>
      </c>
      <c r="J201" s="29">
        <f t="shared" si="50"/>
        <v>68.34</v>
      </c>
      <c r="K201" s="30"/>
      <c r="L201" s="30"/>
    </row>
    <row r="202" spans="1:12" x14ac:dyDescent="0.25">
      <c r="A202" s="10">
        <f>IF(G202&lt;&gt;"",1+MAX($A$8:A201),"")</f>
        <v>123</v>
      </c>
      <c r="B202" s="23" t="s">
        <v>223</v>
      </c>
      <c r="C202" s="24"/>
      <c r="D202" s="60" t="s">
        <v>230</v>
      </c>
      <c r="E202" s="25">
        <v>2</v>
      </c>
      <c r="F202" s="26">
        <v>0</v>
      </c>
      <c r="G202" s="27">
        <f t="shared" si="49"/>
        <v>2</v>
      </c>
      <c r="H202" s="28" t="s">
        <v>34</v>
      </c>
      <c r="I202" s="29">
        <v>37.44</v>
      </c>
      <c r="J202" s="29">
        <f t="shared" si="50"/>
        <v>74.88</v>
      </c>
      <c r="K202" s="30"/>
      <c r="L202" s="30"/>
    </row>
    <row r="203" spans="1:12" x14ac:dyDescent="0.25">
      <c r="A203" s="10">
        <f>IF(G203&lt;&gt;"",1+MAX($A$8:A202),"")</f>
        <v>124</v>
      </c>
      <c r="B203" s="23" t="s">
        <v>223</v>
      </c>
      <c r="C203" s="24"/>
      <c r="D203" s="60" t="s">
        <v>231</v>
      </c>
      <c r="E203" s="25">
        <v>1</v>
      </c>
      <c r="F203" s="26">
        <v>0</v>
      </c>
      <c r="G203" s="27">
        <f t="shared" si="49"/>
        <v>1</v>
      </c>
      <c r="H203" s="28" t="s">
        <v>34</v>
      </c>
      <c r="I203" s="29">
        <v>41.44</v>
      </c>
      <c r="J203" s="29">
        <f t="shared" si="50"/>
        <v>41.44</v>
      </c>
      <c r="K203" s="30"/>
      <c r="L203" s="30"/>
    </row>
    <row r="204" spans="1:12" x14ac:dyDescent="0.25">
      <c r="A204" s="10">
        <f>IF(G204&lt;&gt;"",1+MAX($A$8:A203),"")</f>
        <v>125</v>
      </c>
      <c r="B204" s="23" t="s">
        <v>223</v>
      </c>
      <c r="C204" s="24"/>
      <c r="D204" s="60" t="s">
        <v>232</v>
      </c>
      <c r="E204" s="25">
        <v>2</v>
      </c>
      <c r="F204" s="26">
        <v>0</v>
      </c>
      <c r="G204" s="27">
        <f t="shared" si="49"/>
        <v>2</v>
      </c>
      <c r="H204" s="28" t="s">
        <v>34</v>
      </c>
      <c r="I204" s="29">
        <v>75.599999999999994</v>
      </c>
      <c r="J204" s="29">
        <f t="shared" si="50"/>
        <v>151.19999999999999</v>
      </c>
      <c r="K204" s="30"/>
      <c r="L204" s="30"/>
    </row>
    <row r="205" spans="1:12" x14ac:dyDescent="0.25">
      <c r="A205" s="10">
        <f>IF(G205&lt;&gt;"",1+MAX($A$8:A204),"")</f>
        <v>126</v>
      </c>
      <c r="B205" s="23" t="s">
        <v>223</v>
      </c>
      <c r="C205" s="24"/>
      <c r="D205" s="60" t="s">
        <v>233</v>
      </c>
      <c r="E205" s="25">
        <v>2</v>
      </c>
      <c r="F205" s="26">
        <v>0</v>
      </c>
      <c r="G205" s="27">
        <f t="shared" si="49"/>
        <v>2</v>
      </c>
      <c r="H205" s="28" t="s">
        <v>34</v>
      </c>
      <c r="I205" s="29">
        <v>73.099999999999994</v>
      </c>
      <c r="J205" s="29">
        <f t="shared" si="50"/>
        <v>146.19999999999999</v>
      </c>
      <c r="K205" s="30"/>
      <c r="L205" s="30"/>
    </row>
    <row r="206" spans="1:12" x14ac:dyDescent="0.25">
      <c r="A206" s="10">
        <f>IF(G206&lt;&gt;"",1+MAX($A$8:A205),"")</f>
        <v>127</v>
      </c>
      <c r="B206" s="23" t="s">
        <v>223</v>
      </c>
      <c r="C206" s="24"/>
      <c r="D206" s="60" t="s">
        <v>234</v>
      </c>
      <c r="E206" s="25">
        <v>6</v>
      </c>
      <c r="F206" s="26">
        <v>0</v>
      </c>
      <c r="G206" s="27">
        <f t="shared" si="49"/>
        <v>6</v>
      </c>
      <c r="H206" s="28" t="s">
        <v>34</v>
      </c>
      <c r="I206" s="29">
        <v>70.5</v>
      </c>
      <c r="J206" s="29">
        <f t="shared" si="50"/>
        <v>423</v>
      </c>
      <c r="K206" s="30"/>
      <c r="L206" s="30"/>
    </row>
    <row r="207" spans="1:12" x14ac:dyDescent="0.25">
      <c r="A207" s="10">
        <f>IF(G207&lt;&gt;"",1+MAX($A$8:A206),"")</f>
        <v>128</v>
      </c>
      <c r="B207" s="23" t="s">
        <v>223</v>
      </c>
      <c r="C207" s="24"/>
      <c r="D207" s="60" t="s">
        <v>235</v>
      </c>
      <c r="E207" s="25">
        <v>1</v>
      </c>
      <c r="F207" s="26">
        <v>0</v>
      </c>
      <c r="G207" s="27">
        <f t="shared" si="49"/>
        <v>1</v>
      </c>
      <c r="H207" s="28" t="s">
        <v>34</v>
      </c>
      <c r="I207" s="29">
        <v>68.099999999999994</v>
      </c>
      <c r="J207" s="29">
        <f t="shared" si="50"/>
        <v>68.099999999999994</v>
      </c>
      <c r="K207" s="30"/>
      <c r="L207" s="30"/>
    </row>
    <row r="208" spans="1:12" x14ac:dyDescent="0.25">
      <c r="A208" s="32" t="str">
        <f>IF(G208&lt;&gt;"",1+MAX($A$8:A207),"")</f>
        <v/>
      </c>
      <c r="B208" s="17"/>
      <c r="D208" s="58" t="s">
        <v>47</v>
      </c>
      <c r="E208" s="18"/>
      <c r="F208" s="19"/>
      <c r="G208" s="18"/>
      <c r="H208" s="20"/>
      <c r="I208" s="21"/>
      <c r="J208" s="35"/>
    </row>
    <row r="209" spans="1:12" ht="15.75" x14ac:dyDescent="0.25">
      <c r="A209" s="32" t="str">
        <f>IF(G209&lt;&gt;"",1+MAX($A$8:A208),"")</f>
        <v/>
      </c>
      <c r="B209" s="17"/>
      <c r="D209" s="56" t="s">
        <v>236</v>
      </c>
      <c r="E209" s="18"/>
      <c r="F209" s="19"/>
      <c r="G209" s="18"/>
      <c r="H209" s="20"/>
      <c r="I209" s="21"/>
      <c r="J209" s="35"/>
    </row>
    <row r="210" spans="1:12" x14ac:dyDescent="0.25">
      <c r="A210" s="10">
        <f>IF(G210&lt;&gt;"",1+MAX($A$8:A209),"")</f>
        <v>129</v>
      </c>
      <c r="B210" s="23" t="s">
        <v>237</v>
      </c>
      <c r="C210" s="24"/>
      <c r="D210" s="60" t="s">
        <v>238</v>
      </c>
      <c r="E210" s="25">
        <v>2</v>
      </c>
      <c r="F210" s="26">
        <v>0</v>
      </c>
      <c r="G210" s="27">
        <f t="shared" ref="G210:G212" si="51">E210*(1+F210)</f>
        <v>2</v>
      </c>
      <c r="H210" s="28" t="s">
        <v>34</v>
      </c>
      <c r="I210" s="29">
        <v>333.6</v>
      </c>
      <c r="J210" s="29">
        <f t="shared" si="50"/>
        <v>667.2</v>
      </c>
      <c r="K210" s="30"/>
      <c r="L210" s="30"/>
    </row>
    <row r="211" spans="1:12" x14ac:dyDescent="0.25">
      <c r="A211" s="10">
        <f>IF(G211&lt;&gt;"",1+MAX($A$8:A210),"")</f>
        <v>130</v>
      </c>
      <c r="B211" s="23" t="s">
        <v>237</v>
      </c>
      <c r="C211" s="24"/>
      <c r="D211" s="60" t="s">
        <v>239</v>
      </c>
      <c r="E211" s="25">
        <v>4</v>
      </c>
      <c r="F211" s="26">
        <v>0</v>
      </c>
      <c r="G211" s="27">
        <f t="shared" si="51"/>
        <v>4</v>
      </c>
      <c r="H211" s="28" t="s">
        <v>34</v>
      </c>
      <c r="I211" s="29">
        <v>210</v>
      </c>
      <c r="J211" s="29">
        <f t="shared" si="50"/>
        <v>840</v>
      </c>
      <c r="K211" s="30"/>
      <c r="L211" s="30"/>
    </row>
    <row r="212" spans="1:12" ht="60" x14ac:dyDescent="0.25">
      <c r="A212" s="10">
        <f>IF(G212&lt;&gt;"",1+MAX($A$8:A211),"")</f>
        <v>131</v>
      </c>
      <c r="B212" s="23" t="s">
        <v>237</v>
      </c>
      <c r="C212" s="24"/>
      <c r="D212" s="60" t="s">
        <v>240</v>
      </c>
      <c r="E212" s="25">
        <v>2</v>
      </c>
      <c r="F212" s="26">
        <v>0</v>
      </c>
      <c r="G212" s="27">
        <f t="shared" si="51"/>
        <v>2</v>
      </c>
      <c r="H212" s="28" t="s">
        <v>34</v>
      </c>
      <c r="I212" s="29">
        <v>74.33</v>
      </c>
      <c r="J212" s="29">
        <f t="shared" si="50"/>
        <v>148.66</v>
      </c>
      <c r="K212" s="30"/>
      <c r="L212" s="30"/>
    </row>
    <row r="213" spans="1:12" x14ac:dyDescent="0.25">
      <c r="A213" s="32" t="str">
        <f>IF(G213&lt;&gt;"",1+MAX($A$8:A212),"")</f>
        <v/>
      </c>
      <c r="B213" s="17"/>
      <c r="D213" s="58" t="s">
        <v>47</v>
      </c>
      <c r="E213" s="18"/>
      <c r="F213" s="19"/>
      <c r="G213" s="18"/>
      <c r="H213" s="20"/>
      <c r="I213" s="21"/>
      <c r="J213" s="35"/>
    </row>
    <row r="214" spans="1:12" ht="15.75" x14ac:dyDescent="0.25">
      <c r="A214" s="32" t="str">
        <f>IF(G214&lt;&gt;"",1+MAX($A$8:A213),"")</f>
        <v/>
      </c>
      <c r="B214" s="17"/>
      <c r="D214" s="56" t="s">
        <v>241</v>
      </c>
      <c r="E214" s="18"/>
      <c r="F214" s="19"/>
      <c r="G214" s="18"/>
      <c r="H214" s="20"/>
      <c r="I214" s="21"/>
      <c r="J214" s="35"/>
    </row>
    <row r="215" spans="1:12" ht="60" x14ac:dyDescent="0.25">
      <c r="A215" s="10">
        <f>IF(G215&lt;&gt;"",1+MAX($A$8:A214),"")</f>
        <v>132</v>
      </c>
      <c r="B215" s="23" t="s">
        <v>223</v>
      </c>
      <c r="C215" s="24" t="s">
        <v>242</v>
      </c>
      <c r="D215" s="61" t="s">
        <v>243</v>
      </c>
      <c r="E215" s="25">
        <v>4</v>
      </c>
      <c r="F215" s="26">
        <v>0</v>
      </c>
      <c r="G215" s="27">
        <f t="shared" ref="G215:G216" si="52">E215*(1+F215)</f>
        <v>4</v>
      </c>
      <c r="H215" s="28" t="s">
        <v>34</v>
      </c>
      <c r="I215" s="29">
        <v>61.54</v>
      </c>
      <c r="J215" s="29">
        <f t="shared" si="50"/>
        <v>246.16</v>
      </c>
      <c r="K215" s="30"/>
      <c r="L215" s="30"/>
    </row>
    <row r="216" spans="1:12" ht="45" x14ac:dyDescent="0.25">
      <c r="A216" s="10">
        <f>IF(G216&lt;&gt;"",1+MAX($A$8:A215),"")</f>
        <v>133</v>
      </c>
      <c r="B216" s="23" t="s">
        <v>223</v>
      </c>
      <c r="C216" s="24" t="s">
        <v>242</v>
      </c>
      <c r="D216" s="61" t="s">
        <v>244</v>
      </c>
      <c r="E216" s="25">
        <v>1</v>
      </c>
      <c r="F216" s="26">
        <v>0</v>
      </c>
      <c r="G216" s="27">
        <f t="shared" si="52"/>
        <v>1</v>
      </c>
      <c r="H216" s="28" t="s">
        <v>34</v>
      </c>
      <c r="I216" s="29">
        <v>65.2</v>
      </c>
      <c r="J216" s="29">
        <f t="shared" si="50"/>
        <v>65.2</v>
      </c>
      <c r="K216" s="30"/>
      <c r="L216" s="30"/>
    </row>
    <row r="217" spans="1:12" x14ac:dyDescent="0.25">
      <c r="A217" s="32" t="str">
        <f>IF(G217&lt;&gt;"",1+MAX($A$8:A216),"")</f>
        <v/>
      </c>
      <c r="B217" s="17"/>
      <c r="D217" s="58" t="s">
        <v>47</v>
      </c>
      <c r="E217" s="18"/>
      <c r="F217" s="19"/>
      <c r="G217" s="18"/>
      <c r="H217" s="20"/>
      <c r="I217" s="21"/>
      <c r="J217" s="35"/>
    </row>
    <row r="218" spans="1:12" ht="15.75" x14ac:dyDescent="0.25">
      <c r="A218" s="32" t="str">
        <f>IF(G218&lt;&gt;"",1+MAX($A$8:A217),"")</f>
        <v/>
      </c>
      <c r="B218" s="17"/>
      <c r="D218" s="56" t="s">
        <v>245</v>
      </c>
      <c r="E218" s="18"/>
      <c r="F218" s="19"/>
      <c r="G218" s="18"/>
      <c r="H218" s="20"/>
      <c r="I218" s="21"/>
      <c r="J218" s="35"/>
    </row>
    <row r="219" spans="1:12" ht="60" x14ac:dyDescent="0.25">
      <c r="A219" s="10">
        <f>IF(G219&lt;&gt;"",1+MAX($A$8:A218),"")</f>
        <v>134</v>
      </c>
      <c r="B219" s="23" t="s">
        <v>246</v>
      </c>
      <c r="C219" s="24" t="s">
        <v>242</v>
      </c>
      <c r="D219" s="60" t="s">
        <v>247</v>
      </c>
      <c r="E219" s="25">
        <v>2</v>
      </c>
      <c r="F219" s="26">
        <v>0</v>
      </c>
      <c r="G219" s="27">
        <f t="shared" ref="G219" si="53">E219*(1+F219)</f>
        <v>2</v>
      </c>
      <c r="H219" s="28" t="s">
        <v>34</v>
      </c>
      <c r="I219" s="29">
        <v>1963</v>
      </c>
      <c r="J219" s="29">
        <f t="shared" si="50"/>
        <v>3926</v>
      </c>
      <c r="K219" s="30"/>
      <c r="L219" s="30"/>
    </row>
    <row r="220" spans="1:12" x14ac:dyDescent="0.25">
      <c r="A220" s="32" t="str">
        <f>IF(G220&lt;&gt;"",1+MAX($A$8:A219),"")</f>
        <v/>
      </c>
      <c r="B220" s="17"/>
      <c r="D220" s="58" t="s">
        <v>47</v>
      </c>
      <c r="E220" s="18"/>
      <c r="F220" s="19"/>
      <c r="G220" s="18"/>
      <c r="H220" s="20"/>
      <c r="I220" s="21"/>
      <c r="J220" s="35"/>
    </row>
    <row r="221" spans="1:12" ht="15.75" x14ac:dyDescent="0.25">
      <c r="A221" s="32" t="str">
        <f>IF(G221&lt;&gt;"",1+MAX($A$8:A220),"")</f>
        <v/>
      </c>
      <c r="B221" s="17"/>
      <c r="D221" s="56" t="s">
        <v>248</v>
      </c>
      <c r="E221" s="18"/>
      <c r="F221" s="19"/>
      <c r="G221" s="18"/>
      <c r="H221" s="20"/>
      <c r="I221" s="21"/>
      <c r="J221" s="35"/>
    </row>
    <row r="222" spans="1:12" ht="60" x14ac:dyDescent="0.25">
      <c r="A222" s="10">
        <f>IF(G222&lt;&gt;"",1+MAX($A$8:A221),"")</f>
        <v>135</v>
      </c>
      <c r="B222" s="23" t="s">
        <v>249</v>
      </c>
      <c r="C222" s="24" t="s">
        <v>242</v>
      </c>
      <c r="D222" s="60" t="s">
        <v>250</v>
      </c>
      <c r="E222" s="25">
        <v>2</v>
      </c>
      <c r="F222" s="26">
        <v>0</v>
      </c>
      <c r="G222" s="27">
        <f t="shared" ref="G222" si="54">E222*(1+F222)</f>
        <v>2</v>
      </c>
      <c r="H222" s="28" t="s">
        <v>34</v>
      </c>
      <c r="I222" s="29">
        <v>430</v>
      </c>
      <c r="J222" s="29">
        <f t="shared" si="50"/>
        <v>860</v>
      </c>
      <c r="K222" s="30"/>
      <c r="L222" s="30"/>
    </row>
    <row r="223" spans="1:12" x14ac:dyDescent="0.25">
      <c r="A223" s="32" t="str">
        <f>IF(G223&lt;&gt;"",1+MAX($A$8:A222),"")</f>
        <v/>
      </c>
      <c r="B223" s="17"/>
      <c r="D223" s="58" t="s">
        <v>47</v>
      </c>
      <c r="E223" s="18"/>
      <c r="F223" s="19"/>
      <c r="G223" s="18"/>
      <c r="H223" s="20"/>
      <c r="I223" s="21"/>
      <c r="J223" s="35"/>
    </row>
    <row r="224" spans="1:12" ht="15.75" x14ac:dyDescent="0.25">
      <c r="A224" s="32" t="str">
        <f>IF(G224&lt;&gt;"",1+MAX($A$8:A223),"")</f>
        <v/>
      </c>
      <c r="B224" s="17"/>
      <c r="D224" s="56" t="s">
        <v>251</v>
      </c>
      <c r="E224" s="18"/>
      <c r="F224" s="19"/>
      <c r="G224" s="18"/>
      <c r="H224" s="20"/>
      <c r="I224" s="21"/>
      <c r="J224" s="35"/>
    </row>
    <row r="225" spans="1:12" ht="45" x14ac:dyDescent="0.25">
      <c r="A225" s="10">
        <f>IF(G225&lt;&gt;"",1+MAX($A$8:A224),"")</f>
        <v>136</v>
      </c>
      <c r="B225" s="23" t="s">
        <v>252</v>
      </c>
      <c r="C225" s="24" t="s">
        <v>242</v>
      </c>
      <c r="D225" s="60" t="s">
        <v>253</v>
      </c>
      <c r="E225" s="25">
        <v>1</v>
      </c>
      <c r="F225" s="26">
        <v>0</v>
      </c>
      <c r="G225" s="27">
        <f t="shared" ref="G225:G226" si="55">E225*(1+F225)</f>
        <v>1</v>
      </c>
      <c r="H225" s="28" t="s">
        <v>34</v>
      </c>
      <c r="I225" s="29">
        <v>115.73</v>
      </c>
      <c r="J225" s="29">
        <f t="shared" si="50"/>
        <v>115.73</v>
      </c>
      <c r="K225" s="30"/>
      <c r="L225" s="30"/>
    </row>
    <row r="226" spans="1:12" ht="45" x14ac:dyDescent="0.25">
      <c r="A226" s="10">
        <f>IF(G226&lt;&gt;"",1+MAX($A$8:A225),"")</f>
        <v>137</v>
      </c>
      <c r="B226" s="23" t="s">
        <v>252</v>
      </c>
      <c r="C226" s="24" t="s">
        <v>242</v>
      </c>
      <c r="D226" s="60" t="s">
        <v>254</v>
      </c>
      <c r="E226" s="25">
        <v>1</v>
      </c>
      <c r="F226" s="26">
        <v>0</v>
      </c>
      <c r="G226" s="27">
        <f t="shared" si="55"/>
        <v>1</v>
      </c>
      <c r="H226" s="28" t="s">
        <v>34</v>
      </c>
      <c r="I226" s="29">
        <v>120</v>
      </c>
      <c r="J226" s="29">
        <f t="shared" si="50"/>
        <v>120</v>
      </c>
      <c r="K226" s="30"/>
      <c r="L226" s="30"/>
    </row>
    <row r="227" spans="1:12" x14ac:dyDescent="0.25">
      <c r="A227" s="32" t="str">
        <f>IF(G227&lt;&gt;"",1+MAX($A$8:A226),"")</f>
        <v/>
      </c>
      <c r="B227" s="17"/>
      <c r="D227" s="58" t="s">
        <v>47</v>
      </c>
      <c r="E227" s="18"/>
      <c r="F227" s="19"/>
      <c r="G227" s="18"/>
      <c r="H227" s="20"/>
      <c r="I227" s="21"/>
      <c r="J227" s="35"/>
    </row>
    <row r="228" spans="1:12" ht="15.75" x14ac:dyDescent="0.25">
      <c r="A228" s="32" t="str">
        <f>IF(G228&lt;&gt;"",1+MAX($A$8:A227),"")</f>
        <v/>
      </c>
      <c r="B228" s="17"/>
      <c r="D228" s="56" t="s">
        <v>255</v>
      </c>
      <c r="E228" s="18"/>
      <c r="F228" s="19"/>
      <c r="G228" s="18"/>
      <c r="H228" s="20"/>
      <c r="I228" s="21"/>
      <c r="J228" s="35"/>
    </row>
    <row r="229" spans="1:12" x14ac:dyDescent="0.25">
      <c r="A229" s="10">
        <f>IF(G229&lt;&gt;"",1+MAX($A$8:A228),"")</f>
        <v>138</v>
      </c>
      <c r="B229" s="23" t="s">
        <v>223</v>
      </c>
      <c r="C229" s="24"/>
      <c r="D229" s="60" t="s">
        <v>256</v>
      </c>
      <c r="E229" s="25">
        <v>47</v>
      </c>
      <c r="F229" s="26">
        <v>0.1</v>
      </c>
      <c r="G229" s="27">
        <f t="shared" ref="G229:G237" si="56">E229*(1+F229)</f>
        <v>51.7</v>
      </c>
      <c r="H229" s="28" t="s">
        <v>30</v>
      </c>
      <c r="I229" s="29">
        <v>11.8</v>
      </c>
      <c r="J229" s="29">
        <f t="shared" si="50"/>
        <v>554.6</v>
      </c>
      <c r="K229" s="30"/>
      <c r="L229" s="30"/>
    </row>
    <row r="230" spans="1:12" x14ac:dyDescent="0.25">
      <c r="A230" s="10">
        <f>IF(G230&lt;&gt;"",1+MAX($A$8:A229),"")</f>
        <v>139</v>
      </c>
      <c r="B230" s="23" t="s">
        <v>223</v>
      </c>
      <c r="C230" s="24"/>
      <c r="D230" s="60" t="s">
        <v>257</v>
      </c>
      <c r="E230" s="25">
        <v>46</v>
      </c>
      <c r="F230" s="26">
        <v>0.1</v>
      </c>
      <c r="G230" s="27">
        <f t="shared" si="56"/>
        <v>50.6</v>
      </c>
      <c r="H230" s="28" t="s">
        <v>30</v>
      </c>
      <c r="I230" s="29">
        <v>13</v>
      </c>
      <c r="J230" s="29">
        <f t="shared" si="50"/>
        <v>598</v>
      </c>
      <c r="K230" s="30"/>
      <c r="L230" s="30"/>
    </row>
    <row r="231" spans="1:12" x14ac:dyDescent="0.25">
      <c r="A231" s="10">
        <f>IF(G231&lt;&gt;"",1+MAX($A$8:A230),"")</f>
        <v>140</v>
      </c>
      <c r="B231" s="23" t="s">
        <v>223</v>
      </c>
      <c r="C231" s="24"/>
      <c r="D231" s="60" t="s">
        <v>258</v>
      </c>
      <c r="E231" s="25">
        <v>6</v>
      </c>
      <c r="F231" s="26">
        <v>0.1</v>
      </c>
      <c r="G231" s="27">
        <f t="shared" si="56"/>
        <v>6.6000000000000005</v>
      </c>
      <c r="H231" s="28" t="s">
        <v>30</v>
      </c>
      <c r="I231" s="29">
        <v>15.2</v>
      </c>
      <c r="J231" s="29">
        <f t="shared" si="50"/>
        <v>91.199999999999989</v>
      </c>
      <c r="K231" s="30"/>
      <c r="L231" s="30"/>
    </row>
    <row r="232" spans="1:12" x14ac:dyDescent="0.25">
      <c r="A232" s="10">
        <f>IF(G232&lt;&gt;"",1+MAX($A$8:A231),"")</f>
        <v>141</v>
      </c>
      <c r="B232" s="23" t="s">
        <v>223</v>
      </c>
      <c r="C232" s="24"/>
      <c r="D232" s="60" t="s">
        <v>259</v>
      </c>
      <c r="E232" s="25">
        <v>59</v>
      </c>
      <c r="F232" s="26">
        <v>0.1</v>
      </c>
      <c r="G232" s="27">
        <f t="shared" si="56"/>
        <v>64.900000000000006</v>
      </c>
      <c r="H232" s="28" t="s">
        <v>30</v>
      </c>
      <c r="I232" s="29">
        <v>7</v>
      </c>
      <c r="J232" s="29">
        <f t="shared" si="50"/>
        <v>413</v>
      </c>
      <c r="K232" s="30"/>
      <c r="L232" s="30"/>
    </row>
    <row r="233" spans="1:12" x14ac:dyDescent="0.25">
      <c r="A233" s="10">
        <f>IF(G233&lt;&gt;"",1+MAX($A$8:A232),"")</f>
        <v>142</v>
      </c>
      <c r="B233" s="23" t="s">
        <v>223</v>
      </c>
      <c r="C233" s="24"/>
      <c r="D233" s="60" t="s">
        <v>260</v>
      </c>
      <c r="E233" s="25">
        <v>11</v>
      </c>
      <c r="F233" s="26">
        <v>0.1</v>
      </c>
      <c r="G233" s="27">
        <f t="shared" si="56"/>
        <v>12.100000000000001</v>
      </c>
      <c r="H233" s="28" t="s">
        <v>30</v>
      </c>
      <c r="I233" s="29">
        <v>7.6</v>
      </c>
      <c r="J233" s="29">
        <f t="shared" si="50"/>
        <v>83.6</v>
      </c>
      <c r="K233" s="30"/>
      <c r="L233" s="30"/>
    </row>
    <row r="234" spans="1:12" x14ac:dyDescent="0.25">
      <c r="A234" s="10">
        <f>IF(G234&lt;&gt;"",1+MAX($A$8:A233),"")</f>
        <v>143</v>
      </c>
      <c r="B234" s="23" t="s">
        <v>223</v>
      </c>
      <c r="C234" s="24"/>
      <c r="D234" s="60" t="s">
        <v>261</v>
      </c>
      <c r="E234" s="25">
        <v>44</v>
      </c>
      <c r="F234" s="26">
        <v>0.1</v>
      </c>
      <c r="G234" s="27">
        <f t="shared" si="56"/>
        <v>48.400000000000006</v>
      </c>
      <c r="H234" s="28" t="s">
        <v>30</v>
      </c>
      <c r="I234" s="29">
        <v>7.8</v>
      </c>
      <c r="J234" s="29">
        <f t="shared" si="50"/>
        <v>343.2</v>
      </c>
      <c r="K234" s="30"/>
      <c r="L234" s="30"/>
    </row>
    <row r="235" spans="1:12" x14ac:dyDescent="0.25">
      <c r="A235" s="10">
        <f>IF(G235&lt;&gt;"",1+MAX($A$8:A234),"")</f>
        <v>144</v>
      </c>
      <c r="B235" s="23" t="s">
        <v>223</v>
      </c>
      <c r="C235" s="24"/>
      <c r="D235" s="60" t="s">
        <v>262</v>
      </c>
      <c r="E235" s="25">
        <v>22</v>
      </c>
      <c r="F235" s="26">
        <v>0.1</v>
      </c>
      <c r="G235" s="27">
        <f t="shared" si="56"/>
        <v>24.200000000000003</v>
      </c>
      <c r="H235" s="28" t="s">
        <v>30</v>
      </c>
      <c r="I235" s="29">
        <v>8</v>
      </c>
      <c r="J235" s="29">
        <f t="shared" si="50"/>
        <v>176</v>
      </c>
      <c r="K235" s="30"/>
      <c r="L235" s="30"/>
    </row>
    <row r="236" spans="1:12" x14ac:dyDescent="0.25">
      <c r="A236" s="10">
        <f>IF(G236&lt;&gt;"",1+MAX($A$8:A235),"")</f>
        <v>145</v>
      </c>
      <c r="B236" s="23" t="s">
        <v>223</v>
      </c>
      <c r="C236" s="24"/>
      <c r="D236" s="60" t="s">
        <v>263</v>
      </c>
      <c r="E236" s="25">
        <v>92</v>
      </c>
      <c r="F236" s="26">
        <v>0.1</v>
      </c>
      <c r="G236" s="27">
        <f t="shared" si="56"/>
        <v>101.2</v>
      </c>
      <c r="H236" s="28" t="s">
        <v>30</v>
      </c>
      <c r="I236" s="29">
        <v>8.1</v>
      </c>
      <c r="J236" s="29">
        <f t="shared" si="50"/>
        <v>745.19999999999993</v>
      </c>
      <c r="K236" s="30"/>
      <c r="L236" s="30"/>
    </row>
    <row r="237" spans="1:12" ht="60" x14ac:dyDescent="0.25">
      <c r="A237" s="10">
        <f>IF(G237&lt;&gt;"",1+MAX($A$8:A236),"")</f>
        <v>146</v>
      </c>
      <c r="B237" s="23" t="s">
        <v>223</v>
      </c>
      <c r="C237" s="24"/>
      <c r="D237" s="60" t="s">
        <v>264</v>
      </c>
      <c r="E237" s="25">
        <v>22</v>
      </c>
      <c r="F237" s="26">
        <v>0.1</v>
      </c>
      <c r="G237" s="27">
        <f t="shared" si="56"/>
        <v>24.200000000000003</v>
      </c>
      <c r="H237" s="28" t="s">
        <v>30</v>
      </c>
      <c r="I237" s="29">
        <v>9.3000000000000007</v>
      </c>
      <c r="J237" s="29">
        <f t="shared" si="50"/>
        <v>204.60000000000002</v>
      </c>
      <c r="K237" s="30"/>
      <c r="L237" s="30"/>
    </row>
    <row r="238" spans="1:12" x14ac:dyDescent="0.25">
      <c r="A238" s="32" t="str">
        <f>IF(G238&lt;&gt;"",1+MAX($A$8:A237),"")</f>
        <v/>
      </c>
      <c r="B238" s="17"/>
      <c r="D238" s="58" t="s">
        <v>47</v>
      </c>
      <c r="E238" s="18"/>
      <c r="F238" s="19"/>
      <c r="G238" s="18"/>
      <c r="H238" s="20"/>
      <c r="I238" s="21"/>
      <c r="J238" s="35"/>
    </row>
    <row r="239" spans="1:12" ht="15.75" x14ac:dyDescent="0.25">
      <c r="A239" s="32" t="str">
        <f>IF(G239&lt;&gt;"",1+MAX($A$8:A238),"")</f>
        <v/>
      </c>
      <c r="B239" s="17"/>
      <c r="D239" s="56" t="s">
        <v>265</v>
      </c>
      <c r="E239" s="18"/>
      <c r="F239" s="19"/>
      <c r="G239" s="18"/>
      <c r="H239" s="20"/>
      <c r="I239" s="21"/>
      <c r="J239" s="35"/>
    </row>
    <row r="240" spans="1:12" x14ac:dyDescent="0.25">
      <c r="A240" s="10">
        <f>IF(G240&lt;&gt;"",1+MAX($A$8:A239),"")</f>
        <v>147</v>
      </c>
      <c r="B240" s="23" t="s">
        <v>223</v>
      </c>
      <c r="C240" s="24"/>
      <c r="D240" s="60" t="s">
        <v>266</v>
      </c>
      <c r="E240" s="25">
        <v>14</v>
      </c>
      <c r="F240" s="26">
        <v>0.1</v>
      </c>
      <c r="G240" s="27">
        <f t="shared" ref="G240:G247" si="57">E240*(1+F240)</f>
        <v>15.400000000000002</v>
      </c>
      <c r="H240" s="28" t="s">
        <v>30</v>
      </c>
      <c r="I240" s="29">
        <v>10.4</v>
      </c>
      <c r="J240" s="29">
        <f t="shared" si="50"/>
        <v>145.6</v>
      </c>
      <c r="K240" s="30"/>
      <c r="L240" s="30"/>
    </row>
    <row r="241" spans="1:12" x14ac:dyDescent="0.25">
      <c r="A241" s="10">
        <f>IF(G241&lt;&gt;"",1+MAX($A$8:A240),"")</f>
        <v>148</v>
      </c>
      <c r="B241" s="23" t="s">
        <v>223</v>
      </c>
      <c r="C241" s="24"/>
      <c r="D241" s="60" t="s">
        <v>267</v>
      </c>
      <c r="E241" s="25">
        <v>7</v>
      </c>
      <c r="F241" s="26">
        <v>0.1</v>
      </c>
      <c r="G241" s="27">
        <f t="shared" si="57"/>
        <v>7.7000000000000011</v>
      </c>
      <c r="H241" s="28" t="s">
        <v>30</v>
      </c>
      <c r="I241" s="29">
        <v>10.6</v>
      </c>
      <c r="J241" s="29">
        <f t="shared" si="50"/>
        <v>74.2</v>
      </c>
      <c r="K241" s="30"/>
      <c r="L241" s="30"/>
    </row>
    <row r="242" spans="1:12" x14ac:dyDescent="0.25">
      <c r="A242" s="10">
        <f>IF(G242&lt;&gt;"",1+MAX($A$8:A241),"")</f>
        <v>149</v>
      </c>
      <c r="B242" s="23" t="s">
        <v>223</v>
      </c>
      <c r="C242" s="24"/>
      <c r="D242" s="60" t="s">
        <v>268</v>
      </c>
      <c r="E242" s="25">
        <v>14</v>
      </c>
      <c r="F242" s="26">
        <v>0.1</v>
      </c>
      <c r="G242" s="27">
        <f t="shared" si="57"/>
        <v>15.400000000000002</v>
      </c>
      <c r="H242" s="28" t="s">
        <v>30</v>
      </c>
      <c r="I242" s="29">
        <v>11</v>
      </c>
      <c r="J242" s="29">
        <f t="shared" si="50"/>
        <v>154</v>
      </c>
      <c r="K242" s="30"/>
      <c r="L242" s="30"/>
    </row>
    <row r="243" spans="1:12" x14ac:dyDescent="0.25">
      <c r="A243" s="10">
        <f>IF(G243&lt;&gt;"",1+MAX($A$8:A242),"")</f>
        <v>150</v>
      </c>
      <c r="B243" s="23" t="s">
        <v>223</v>
      </c>
      <c r="C243" s="24"/>
      <c r="D243" s="60" t="s">
        <v>269</v>
      </c>
      <c r="E243" s="25">
        <v>19</v>
      </c>
      <c r="F243" s="26">
        <v>0.1</v>
      </c>
      <c r="G243" s="27">
        <f t="shared" si="57"/>
        <v>20.900000000000002</v>
      </c>
      <c r="H243" s="28" t="s">
        <v>30</v>
      </c>
      <c r="I243" s="29">
        <v>11</v>
      </c>
      <c r="J243" s="29">
        <f t="shared" si="50"/>
        <v>209</v>
      </c>
      <c r="K243" s="30"/>
      <c r="L243" s="30"/>
    </row>
    <row r="244" spans="1:12" x14ac:dyDescent="0.25">
      <c r="A244" s="10">
        <f>IF(G244&lt;&gt;"",1+MAX($A$8:A243),"")</f>
        <v>151</v>
      </c>
      <c r="B244" s="23" t="s">
        <v>223</v>
      </c>
      <c r="C244" s="24"/>
      <c r="D244" s="60" t="s">
        <v>270</v>
      </c>
      <c r="E244" s="25">
        <v>30</v>
      </c>
      <c r="F244" s="26">
        <v>0.1</v>
      </c>
      <c r="G244" s="27">
        <f t="shared" si="57"/>
        <v>33</v>
      </c>
      <c r="H244" s="28" t="s">
        <v>30</v>
      </c>
      <c r="I244" s="29">
        <v>11.2</v>
      </c>
      <c r="J244" s="29">
        <f t="shared" si="50"/>
        <v>336</v>
      </c>
      <c r="K244" s="30"/>
      <c r="L244" s="30"/>
    </row>
    <row r="245" spans="1:12" x14ac:dyDescent="0.25">
      <c r="A245" s="10">
        <f>IF(G245&lt;&gt;"",1+MAX($A$8:A244),"")</f>
        <v>152</v>
      </c>
      <c r="B245" s="23" t="s">
        <v>223</v>
      </c>
      <c r="C245" s="24"/>
      <c r="D245" s="60" t="s">
        <v>271</v>
      </c>
      <c r="E245" s="25">
        <v>17</v>
      </c>
      <c r="F245" s="26">
        <v>0.1</v>
      </c>
      <c r="G245" s="27">
        <f t="shared" si="57"/>
        <v>18.700000000000003</v>
      </c>
      <c r="H245" s="28" t="s">
        <v>30</v>
      </c>
      <c r="I245" s="29">
        <v>11.4</v>
      </c>
      <c r="J245" s="29">
        <f t="shared" si="50"/>
        <v>193.8</v>
      </c>
      <c r="K245" s="30"/>
      <c r="L245" s="30"/>
    </row>
    <row r="246" spans="1:12" x14ac:dyDescent="0.25">
      <c r="A246" s="10">
        <f>IF(G246&lt;&gt;"",1+MAX($A$8:A245),"")</f>
        <v>153</v>
      </c>
      <c r="B246" s="23" t="s">
        <v>223</v>
      </c>
      <c r="C246" s="24"/>
      <c r="D246" s="60" t="s">
        <v>272</v>
      </c>
      <c r="E246" s="25">
        <v>42</v>
      </c>
      <c r="F246" s="26">
        <v>0.1</v>
      </c>
      <c r="G246" s="27">
        <f t="shared" si="57"/>
        <v>46.2</v>
      </c>
      <c r="H246" s="28" t="s">
        <v>30</v>
      </c>
      <c r="I246" s="29">
        <v>11.8</v>
      </c>
      <c r="J246" s="29">
        <f t="shared" si="50"/>
        <v>495.6</v>
      </c>
      <c r="K246" s="30"/>
      <c r="L246" s="30"/>
    </row>
    <row r="247" spans="1:12" x14ac:dyDescent="0.25">
      <c r="A247" s="10">
        <f>IF(G247&lt;&gt;"",1+MAX($A$8:A246),"")</f>
        <v>154</v>
      </c>
      <c r="B247" s="23" t="s">
        <v>223</v>
      </c>
      <c r="C247" s="24"/>
      <c r="D247" s="60" t="s">
        <v>273</v>
      </c>
      <c r="E247" s="25">
        <v>9</v>
      </c>
      <c r="F247" s="26">
        <v>0.1</v>
      </c>
      <c r="G247" s="27">
        <f t="shared" si="57"/>
        <v>9.9</v>
      </c>
      <c r="H247" s="28" t="s">
        <v>30</v>
      </c>
      <c r="I247" s="29">
        <v>10.199999999999999</v>
      </c>
      <c r="J247" s="29">
        <f t="shared" si="50"/>
        <v>91.8</v>
      </c>
      <c r="K247" s="30"/>
      <c r="L247" s="30"/>
    </row>
    <row r="248" spans="1:12" x14ac:dyDescent="0.25">
      <c r="A248" s="32" t="str">
        <f>IF(G248&lt;&gt;"",1+MAX($A$8:A247),"")</f>
        <v/>
      </c>
      <c r="D248" s="58"/>
      <c r="E248" s="18"/>
      <c r="F248" s="19"/>
      <c r="G248" s="18"/>
      <c r="H248" s="20"/>
      <c r="I248" s="21"/>
      <c r="J248" s="35"/>
    </row>
    <row r="249" spans="1:12" ht="18.75" x14ac:dyDescent="0.25">
      <c r="A249" s="63" t="s">
        <v>274</v>
      </c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16">
        <f>SUM(J250:J280)</f>
        <v>41238.760000000009</v>
      </c>
    </row>
    <row r="250" spans="1:12" ht="15.75" x14ac:dyDescent="0.25">
      <c r="A250" s="32" t="str">
        <f>IF(G250&lt;&gt;"",1+MAX($A$8:A249),"")</f>
        <v/>
      </c>
      <c r="B250" s="17"/>
      <c r="D250" s="56" t="s">
        <v>275</v>
      </c>
      <c r="E250" s="18"/>
      <c r="F250" s="19"/>
      <c r="G250" s="18"/>
      <c r="H250" s="20"/>
      <c r="I250" s="21"/>
      <c r="J250" s="35"/>
    </row>
    <row r="251" spans="1:12" x14ac:dyDescent="0.25">
      <c r="A251" s="10">
        <f>IF(G251&lt;&gt;"",1+MAX($A$8:A250),"")</f>
        <v>155</v>
      </c>
      <c r="B251" s="23" t="s">
        <v>276</v>
      </c>
      <c r="C251" s="24"/>
      <c r="D251" s="60" t="s">
        <v>277</v>
      </c>
      <c r="E251" s="25">
        <v>77</v>
      </c>
      <c r="F251" s="26">
        <v>0</v>
      </c>
      <c r="G251" s="27">
        <f t="shared" ref="G251:G256" si="58">E251*(1+F251)</f>
        <v>77</v>
      </c>
      <c r="H251" s="28" t="s">
        <v>34</v>
      </c>
      <c r="I251" s="29">
        <v>166.74</v>
      </c>
      <c r="J251" s="29">
        <f t="shared" ref="J251:J280" si="59">I251*E251</f>
        <v>12838.980000000001</v>
      </c>
      <c r="K251" s="30"/>
      <c r="L251" s="30"/>
    </row>
    <row r="252" spans="1:12" x14ac:dyDescent="0.25">
      <c r="A252" s="10">
        <f>IF(G252&lt;&gt;"",1+MAX($A$8:A251),"")</f>
        <v>156</v>
      </c>
      <c r="B252" s="23" t="s">
        <v>276</v>
      </c>
      <c r="C252" s="24"/>
      <c r="D252" s="60" t="s">
        <v>278</v>
      </c>
      <c r="E252" s="25">
        <v>68</v>
      </c>
      <c r="F252" s="26">
        <v>0</v>
      </c>
      <c r="G252" s="27">
        <f t="shared" si="58"/>
        <v>68</v>
      </c>
      <c r="H252" s="28" t="s">
        <v>34</v>
      </c>
      <c r="I252" s="29">
        <v>52.44</v>
      </c>
      <c r="J252" s="29">
        <f t="shared" si="59"/>
        <v>3565.92</v>
      </c>
      <c r="K252" s="30"/>
      <c r="L252" s="30"/>
    </row>
    <row r="253" spans="1:12" x14ac:dyDescent="0.25">
      <c r="A253" s="10">
        <f>IF(G253&lt;&gt;"",1+MAX($A$8:A252),"")</f>
        <v>157</v>
      </c>
      <c r="B253" s="23" t="s">
        <v>276</v>
      </c>
      <c r="C253" s="24"/>
      <c r="D253" s="60" t="s">
        <v>279</v>
      </c>
      <c r="E253" s="25">
        <v>13</v>
      </c>
      <c r="F253" s="26">
        <v>0</v>
      </c>
      <c r="G253" s="27">
        <f t="shared" si="58"/>
        <v>13</v>
      </c>
      <c r="H253" s="28" t="s">
        <v>34</v>
      </c>
      <c r="I253" s="29">
        <v>107</v>
      </c>
      <c r="J253" s="29">
        <f t="shared" si="59"/>
        <v>1391</v>
      </c>
      <c r="K253" s="30"/>
      <c r="L253" s="30"/>
    </row>
    <row r="254" spans="1:12" x14ac:dyDescent="0.25">
      <c r="A254" s="10">
        <f>IF(G254&lt;&gt;"",1+MAX($A$8:A253),"")</f>
        <v>158</v>
      </c>
      <c r="B254" s="23" t="s">
        <v>276</v>
      </c>
      <c r="C254" s="24"/>
      <c r="D254" s="60" t="s">
        <v>280</v>
      </c>
      <c r="E254" s="25">
        <v>17</v>
      </c>
      <c r="F254" s="26">
        <v>0</v>
      </c>
      <c r="G254" s="27">
        <f t="shared" si="58"/>
        <v>17</v>
      </c>
      <c r="H254" s="28" t="s">
        <v>34</v>
      </c>
      <c r="I254" s="29">
        <v>156</v>
      </c>
      <c r="J254" s="29">
        <f t="shared" si="59"/>
        <v>2652</v>
      </c>
      <c r="K254" s="30"/>
      <c r="L254" s="30"/>
    </row>
    <row r="255" spans="1:12" x14ac:dyDescent="0.25">
      <c r="A255" s="10">
        <f>IF(G255&lt;&gt;"",1+MAX($A$8:A254),"")</f>
        <v>159</v>
      </c>
      <c r="B255" s="23" t="s">
        <v>276</v>
      </c>
      <c r="C255" s="24"/>
      <c r="D255" s="60" t="s">
        <v>281</v>
      </c>
      <c r="E255" s="25">
        <v>12</v>
      </c>
      <c r="F255" s="26">
        <v>0</v>
      </c>
      <c r="G255" s="27">
        <f t="shared" si="58"/>
        <v>12</v>
      </c>
      <c r="H255" s="28" t="s">
        <v>34</v>
      </c>
      <c r="I255" s="29">
        <v>10</v>
      </c>
      <c r="J255" s="29">
        <f t="shared" si="59"/>
        <v>120</v>
      </c>
      <c r="K255" s="30"/>
      <c r="L255" s="30"/>
    </row>
    <row r="256" spans="1:12" x14ac:dyDescent="0.25">
      <c r="A256" s="10">
        <f>IF(G256&lt;&gt;"",1+MAX($A$8:A255),"")</f>
        <v>160</v>
      </c>
      <c r="B256" s="23" t="s">
        <v>276</v>
      </c>
      <c r="C256" s="24"/>
      <c r="D256" s="60" t="s">
        <v>282</v>
      </c>
      <c r="E256" s="25">
        <v>27</v>
      </c>
      <c r="F256" s="26">
        <v>0</v>
      </c>
      <c r="G256" s="27">
        <f t="shared" si="58"/>
        <v>27</v>
      </c>
      <c r="H256" s="28" t="s">
        <v>34</v>
      </c>
      <c r="I256" s="29">
        <v>17.3</v>
      </c>
      <c r="J256" s="29">
        <f t="shared" si="59"/>
        <v>467.1</v>
      </c>
      <c r="K256" s="30"/>
      <c r="L256" s="30"/>
    </row>
    <row r="257" spans="1:12" x14ac:dyDescent="0.25">
      <c r="A257" s="32" t="str">
        <f>IF(G257&lt;&gt;"",1+MAX($A$8:A256),"")</f>
        <v/>
      </c>
      <c r="B257" s="17"/>
      <c r="D257" s="58" t="s">
        <v>47</v>
      </c>
      <c r="E257" s="18"/>
      <c r="F257" s="19"/>
      <c r="G257" s="18"/>
      <c r="H257" s="20"/>
      <c r="I257" s="21"/>
      <c r="J257" s="35"/>
    </row>
    <row r="258" spans="1:12" ht="15.75" x14ac:dyDescent="0.25">
      <c r="A258" s="32" t="str">
        <f>IF(G258&lt;&gt;"",1+MAX($A$8:A257),"")</f>
        <v/>
      </c>
      <c r="B258" s="17"/>
      <c r="D258" s="56" t="s">
        <v>283</v>
      </c>
      <c r="E258" s="18"/>
      <c r="F258" s="19"/>
      <c r="G258" s="18"/>
      <c r="H258" s="20"/>
      <c r="I258" s="21"/>
      <c r="J258" s="35"/>
    </row>
    <row r="259" spans="1:12" x14ac:dyDescent="0.25">
      <c r="A259" s="10">
        <f>IF(G259&lt;&gt;"",1+MAX($A$8:A258),"")</f>
        <v>161</v>
      </c>
      <c r="B259" s="23" t="s">
        <v>284</v>
      </c>
      <c r="C259" s="24"/>
      <c r="D259" s="60" t="s">
        <v>285</v>
      </c>
      <c r="E259" s="25">
        <v>1</v>
      </c>
      <c r="F259" s="26">
        <v>0</v>
      </c>
      <c r="G259" s="27">
        <f t="shared" ref="G259:G276" si="60">E259*(1+F259)</f>
        <v>1</v>
      </c>
      <c r="H259" s="28" t="s">
        <v>34</v>
      </c>
      <c r="I259" s="29">
        <v>75.91</v>
      </c>
      <c r="J259" s="29">
        <f t="shared" si="59"/>
        <v>75.91</v>
      </c>
      <c r="K259" s="30"/>
      <c r="L259" s="30"/>
    </row>
    <row r="260" spans="1:12" x14ac:dyDescent="0.25">
      <c r="A260" s="10">
        <f>IF(G260&lt;&gt;"",1+MAX($A$8:A259),"")</f>
        <v>162</v>
      </c>
      <c r="B260" s="23" t="s">
        <v>284</v>
      </c>
      <c r="C260" s="24"/>
      <c r="D260" s="60" t="s">
        <v>286</v>
      </c>
      <c r="E260" s="25">
        <v>3</v>
      </c>
      <c r="F260" s="26">
        <v>0</v>
      </c>
      <c r="G260" s="27">
        <f t="shared" si="60"/>
        <v>3</v>
      </c>
      <c r="H260" s="28" t="s">
        <v>34</v>
      </c>
      <c r="I260" s="29">
        <v>33.130000000000003</v>
      </c>
      <c r="J260" s="29">
        <f t="shared" si="59"/>
        <v>99.390000000000015</v>
      </c>
      <c r="K260" s="30"/>
      <c r="L260" s="30"/>
    </row>
    <row r="261" spans="1:12" x14ac:dyDescent="0.25">
      <c r="A261" s="10">
        <f>IF(G261&lt;&gt;"",1+MAX($A$8:A260),"")</f>
        <v>163</v>
      </c>
      <c r="B261" s="23" t="s">
        <v>284</v>
      </c>
      <c r="C261" s="24"/>
      <c r="D261" s="60" t="s">
        <v>287</v>
      </c>
      <c r="E261" s="25">
        <v>47</v>
      </c>
      <c r="F261" s="26">
        <v>0</v>
      </c>
      <c r="G261" s="27">
        <f t="shared" si="60"/>
        <v>47</v>
      </c>
      <c r="H261" s="28" t="s">
        <v>34</v>
      </c>
      <c r="I261" s="29">
        <v>130</v>
      </c>
      <c r="J261" s="29">
        <f t="shared" si="59"/>
        <v>6110</v>
      </c>
      <c r="K261" s="30"/>
      <c r="L261" s="30"/>
    </row>
    <row r="262" spans="1:12" x14ac:dyDescent="0.25">
      <c r="A262" s="10">
        <f>IF(G262&lt;&gt;"",1+MAX($A$8:A261),"")</f>
        <v>164</v>
      </c>
      <c r="B262" s="23" t="s">
        <v>284</v>
      </c>
      <c r="C262" s="24"/>
      <c r="D262" s="60" t="s">
        <v>288</v>
      </c>
      <c r="E262" s="25">
        <v>5</v>
      </c>
      <c r="F262" s="26">
        <v>0</v>
      </c>
      <c r="G262" s="27">
        <f t="shared" si="60"/>
        <v>5</v>
      </c>
      <c r="H262" s="28" t="s">
        <v>34</v>
      </c>
      <c r="I262" s="29">
        <v>23</v>
      </c>
      <c r="J262" s="29">
        <f t="shared" si="59"/>
        <v>115</v>
      </c>
      <c r="K262" s="30"/>
      <c r="L262" s="30"/>
    </row>
    <row r="263" spans="1:12" x14ac:dyDescent="0.25">
      <c r="A263" s="10">
        <f>IF(G263&lt;&gt;"",1+MAX($A$8:A262),"")</f>
        <v>165</v>
      </c>
      <c r="B263" s="23" t="s">
        <v>284</v>
      </c>
      <c r="C263" s="24"/>
      <c r="D263" s="60" t="s">
        <v>289</v>
      </c>
      <c r="E263" s="25">
        <v>4</v>
      </c>
      <c r="F263" s="26">
        <v>0</v>
      </c>
      <c r="G263" s="27">
        <f t="shared" si="60"/>
        <v>4</v>
      </c>
      <c r="H263" s="28" t="s">
        <v>34</v>
      </c>
      <c r="I263" s="29">
        <v>794</v>
      </c>
      <c r="J263" s="29">
        <f t="shared" si="59"/>
        <v>3176</v>
      </c>
      <c r="K263" s="30"/>
      <c r="L263" s="30"/>
    </row>
    <row r="264" spans="1:12" x14ac:dyDescent="0.25">
      <c r="A264" s="10">
        <f>IF(G264&lt;&gt;"",1+MAX($A$8:A263),"")</f>
        <v>166</v>
      </c>
      <c r="B264" s="23" t="s">
        <v>284</v>
      </c>
      <c r="C264" s="24"/>
      <c r="D264" s="60" t="s">
        <v>290</v>
      </c>
      <c r="E264" s="25">
        <v>3</v>
      </c>
      <c r="F264" s="26">
        <v>0</v>
      </c>
      <c r="G264" s="27">
        <f t="shared" si="60"/>
        <v>3</v>
      </c>
      <c r="H264" s="28" t="s">
        <v>34</v>
      </c>
      <c r="I264" s="29">
        <v>825</v>
      </c>
      <c r="J264" s="29">
        <f t="shared" si="59"/>
        <v>2475</v>
      </c>
      <c r="K264" s="30"/>
      <c r="L264" s="30"/>
    </row>
    <row r="265" spans="1:12" ht="30" x14ac:dyDescent="0.25">
      <c r="A265" s="10">
        <f>IF(G265&lt;&gt;"",1+MAX($A$8:A264),"")</f>
        <v>167</v>
      </c>
      <c r="B265" s="23" t="s">
        <v>284</v>
      </c>
      <c r="C265" s="24"/>
      <c r="D265" s="60" t="s">
        <v>291</v>
      </c>
      <c r="E265" s="25">
        <v>9</v>
      </c>
      <c r="F265" s="26">
        <v>0</v>
      </c>
      <c r="G265" s="27">
        <f t="shared" si="60"/>
        <v>9</v>
      </c>
      <c r="H265" s="28" t="s">
        <v>34</v>
      </c>
      <c r="I265" s="29">
        <v>17.63</v>
      </c>
      <c r="J265" s="29">
        <f t="shared" si="59"/>
        <v>158.66999999999999</v>
      </c>
      <c r="K265" s="30"/>
      <c r="L265" s="30"/>
    </row>
    <row r="266" spans="1:12" x14ac:dyDescent="0.25">
      <c r="A266" s="10">
        <f>IF(G266&lt;&gt;"",1+MAX($A$8:A265),"")</f>
        <v>168</v>
      </c>
      <c r="B266" s="23" t="s">
        <v>284</v>
      </c>
      <c r="C266" s="24"/>
      <c r="D266" s="60" t="s">
        <v>292</v>
      </c>
      <c r="E266" s="25">
        <v>1</v>
      </c>
      <c r="F266" s="26">
        <v>0</v>
      </c>
      <c r="G266" s="27">
        <f t="shared" si="60"/>
        <v>1</v>
      </c>
      <c r="H266" s="28" t="s">
        <v>34</v>
      </c>
      <c r="I266" s="29">
        <v>46.97</v>
      </c>
      <c r="J266" s="29">
        <f t="shared" si="59"/>
        <v>46.97</v>
      </c>
      <c r="K266" s="30"/>
      <c r="L266" s="30"/>
    </row>
    <row r="267" spans="1:12" ht="30" x14ac:dyDescent="0.25">
      <c r="A267" s="10">
        <f>IF(G267&lt;&gt;"",1+MAX($A$8:A266),"")</f>
        <v>169</v>
      </c>
      <c r="B267" s="23" t="s">
        <v>284</v>
      </c>
      <c r="C267" s="24"/>
      <c r="D267" s="60" t="s">
        <v>293</v>
      </c>
      <c r="E267" s="25">
        <v>6</v>
      </c>
      <c r="F267" s="26">
        <v>0</v>
      </c>
      <c r="G267" s="27">
        <f t="shared" si="60"/>
        <v>6</v>
      </c>
      <c r="H267" s="28" t="s">
        <v>34</v>
      </c>
      <c r="I267" s="29">
        <v>234.55</v>
      </c>
      <c r="J267" s="29">
        <f t="shared" si="59"/>
        <v>1407.3000000000002</v>
      </c>
      <c r="K267" s="30"/>
      <c r="L267" s="30"/>
    </row>
    <row r="268" spans="1:12" x14ac:dyDescent="0.25">
      <c r="A268" s="10">
        <f>IF(G268&lt;&gt;"",1+MAX($A$8:A267),"")</f>
        <v>170</v>
      </c>
      <c r="B268" s="23" t="s">
        <v>284</v>
      </c>
      <c r="C268" s="24"/>
      <c r="D268" s="60" t="s">
        <v>294</v>
      </c>
      <c r="E268" s="25">
        <v>6</v>
      </c>
      <c r="F268" s="26">
        <v>0</v>
      </c>
      <c r="G268" s="27">
        <f t="shared" si="60"/>
        <v>6</v>
      </c>
      <c r="H268" s="28" t="s">
        <v>34</v>
      </c>
      <c r="I268" s="29">
        <v>115</v>
      </c>
      <c r="J268" s="29">
        <f t="shared" si="59"/>
        <v>690</v>
      </c>
      <c r="K268" s="30"/>
      <c r="L268" s="30"/>
    </row>
    <row r="269" spans="1:12" x14ac:dyDescent="0.25">
      <c r="A269" s="10">
        <f>IF(G269&lt;&gt;"",1+MAX($A$8:A268),"")</f>
        <v>171</v>
      </c>
      <c r="B269" s="23" t="s">
        <v>284</v>
      </c>
      <c r="C269" s="24"/>
      <c r="D269" s="60" t="s">
        <v>295</v>
      </c>
      <c r="E269" s="25">
        <v>8</v>
      </c>
      <c r="F269" s="26">
        <v>0</v>
      </c>
      <c r="G269" s="27">
        <f t="shared" si="60"/>
        <v>8</v>
      </c>
      <c r="H269" s="28" t="s">
        <v>34</v>
      </c>
      <c r="I269" s="29">
        <v>110</v>
      </c>
      <c r="J269" s="29">
        <f t="shared" si="59"/>
        <v>880</v>
      </c>
      <c r="K269" s="30"/>
      <c r="L269" s="30"/>
    </row>
    <row r="270" spans="1:12" x14ac:dyDescent="0.25">
      <c r="A270" s="10">
        <f>IF(G270&lt;&gt;"",1+MAX($A$8:A269),"")</f>
        <v>172</v>
      </c>
      <c r="B270" s="23" t="s">
        <v>284</v>
      </c>
      <c r="C270" s="24"/>
      <c r="D270" s="60" t="s">
        <v>296</v>
      </c>
      <c r="E270" s="25">
        <v>4</v>
      </c>
      <c r="F270" s="26">
        <v>0</v>
      </c>
      <c r="G270" s="27">
        <f t="shared" si="60"/>
        <v>4</v>
      </c>
      <c r="H270" s="28" t="s">
        <v>34</v>
      </c>
      <c r="I270" s="29">
        <v>30.56</v>
      </c>
      <c r="J270" s="29">
        <f t="shared" si="59"/>
        <v>122.24</v>
      </c>
      <c r="K270" s="30"/>
      <c r="L270" s="30"/>
    </row>
    <row r="271" spans="1:12" x14ac:dyDescent="0.25">
      <c r="A271" s="10">
        <f>IF(G271&lt;&gt;"",1+MAX($A$8:A270),"")</f>
        <v>173</v>
      </c>
      <c r="B271" s="23" t="s">
        <v>284</v>
      </c>
      <c r="C271" s="24"/>
      <c r="D271" s="60" t="s">
        <v>297</v>
      </c>
      <c r="E271" s="25">
        <v>8</v>
      </c>
      <c r="F271" s="26">
        <v>0</v>
      </c>
      <c r="G271" s="27">
        <f t="shared" si="60"/>
        <v>8</v>
      </c>
      <c r="H271" s="28" t="s">
        <v>34</v>
      </c>
      <c r="I271" s="29">
        <v>38.520000000000003</v>
      </c>
      <c r="J271" s="29">
        <f t="shared" si="59"/>
        <v>308.16000000000003</v>
      </c>
      <c r="K271" s="30"/>
      <c r="L271" s="30"/>
    </row>
    <row r="272" spans="1:12" x14ac:dyDescent="0.25">
      <c r="A272" s="10">
        <f>IF(G272&lt;&gt;"",1+MAX($A$8:A271),"")</f>
        <v>174</v>
      </c>
      <c r="B272" s="23" t="s">
        <v>284</v>
      </c>
      <c r="C272" s="24"/>
      <c r="D272" s="60" t="s">
        <v>298</v>
      </c>
      <c r="E272" s="25">
        <v>2</v>
      </c>
      <c r="F272" s="26">
        <v>0</v>
      </c>
      <c r="G272" s="27">
        <f t="shared" si="60"/>
        <v>2</v>
      </c>
      <c r="H272" s="28" t="s">
        <v>34</v>
      </c>
      <c r="I272" s="29">
        <v>40.200000000000003</v>
      </c>
      <c r="J272" s="29">
        <f t="shared" si="59"/>
        <v>80.400000000000006</v>
      </c>
      <c r="K272" s="30"/>
      <c r="L272" s="30"/>
    </row>
    <row r="273" spans="1:12" ht="30" x14ac:dyDescent="0.25">
      <c r="A273" s="10">
        <f>IF(G273&lt;&gt;"",1+MAX($A$8:A272),"")</f>
        <v>175</v>
      </c>
      <c r="B273" s="23" t="s">
        <v>284</v>
      </c>
      <c r="C273" s="24"/>
      <c r="D273" s="60" t="s">
        <v>299</v>
      </c>
      <c r="E273" s="25">
        <v>7</v>
      </c>
      <c r="F273" s="26">
        <v>0</v>
      </c>
      <c r="G273" s="27">
        <f t="shared" si="60"/>
        <v>7</v>
      </c>
      <c r="H273" s="28" t="s">
        <v>34</v>
      </c>
      <c r="I273" s="29">
        <v>55</v>
      </c>
      <c r="J273" s="29">
        <f t="shared" si="59"/>
        <v>385</v>
      </c>
      <c r="K273" s="30"/>
      <c r="L273" s="30"/>
    </row>
    <row r="274" spans="1:12" ht="30" x14ac:dyDescent="0.25">
      <c r="A274" s="10">
        <f>IF(G274&lt;&gt;"",1+MAX($A$8:A273),"")</f>
        <v>176</v>
      </c>
      <c r="B274" s="23" t="s">
        <v>284</v>
      </c>
      <c r="C274" s="24"/>
      <c r="D274" s="60" t="s">
        <v>300</v>
      </c>
      <c r="E274" s="25">
        <v>13</v>
      </c>
      <c r="F274" s="26">
        <v>0</v>
      </c>
      <c r="G274" s="27">
        <f t="shared" si="60"/>
        <v>13</v>
      </c>
      <c r="H274" s="28" t="s">
        <v>34</v>
      </c>
      <c r="I274" s="29">
        <v>69.5</v>
      </c>
      <c r="J274" s="29">
        <f t="shared" si="59"/>
        <v>903.5</v>
      </c>
      <c r="K274" s="30"/>
      <c r="L274" s="30"/>
    </row>
    <row r="275" spans="1:12" ht="30" x14ac:dyDescent="0.25">
      <c r="A275" s="10">
        <f>IF(G275&lt;&gt;"",1+MAX($A$8:A274),"")</f>
        <v>177</v>
      </c>
      <c r="B275" s="23" t="s">
        <v>284</v>
      </c>
      <c r="C275" s="24"/>
      <c r="D275" s="60" t="s">
        <v>301</v>
      </c>
      <c r="E275" s="25">
        <v>2</v>
      </c>
      <c r="F275" s="26">
        <v>0</v>
      </c>
      <c r="G275" s="27">
        <f t="shared" si="60"/>
        <v>2</v>
      </c>
      <c r="H275" s="28" t="s">
        <v>34</v>
      </c>
      <c r="I275" s="29">
        <v>40</v>
      </c>
      <c r="J275" s="29">
        <f t="shared" si="59"/>
        <v>80</v>
      </c>
      <c r="K275" s="30"/>
      <c r="L275" s="30"/>
    </row>
    <row r="276" spans="1:12" ht="30" x14ac:dyDescent="0.25">
      <c r="A276" s="10">
        <f>IF(G276&lt;&gt;"",1+MAX($A$8:A275),"")</f>
        <v>178</v>
      </c>
      <c r="B276" s="23" t="s">
        <v>284</v>
      </c>
      <c r="C276" s="24"/>
      <c r="D276" s="60" t="s">
        <v>302</v>
      </c>
      <c r="E276" s="25">
        <v>14</v>
      </c>
      <c r="F276" s="26">
        <v>0</v>
      </c>
      <c r="G276" s="27">
        <f t="shared" si="60"/>
        <v>14</v>
      </c>
      <c r="H276" s="28" t="s">
        <v>34</v>
      </c>
      <c r="I276" s="29">
        <v>41.98</v>
      </c>
      <c r="J276" s="29">
        <f t="shared" si="59"/>
        <v>587.71999999999991</v>
      </c>
      <c r="K276" s="30"/>
      <c r="L276" s="30"/>
    </row>
    <row r="277" spans="1:12" x14ac:dyDescent="0.25">
      <c r="A277" s="32" t="str">
        <f>IF(G277&lt;&gt;"",1+MAX($A$8:A276),"")</f>
        <v/>
      </c>
      <c r="B277" s="17"/>
      <c r="D277" s="58" t="s">
        <v>47</v>
      </c>
      <c r="E277" s="18"/>
      <c r="F277" s="19"/>
      <c r="G277" s="18"/>
      <c r="H277" s="20"/>
      <c r="I277" s="21"/>
      <c r="J277" s="35"/>
    </row>
    <row r="278" spans="1:12" ht="15.75" x14ac:dyDescent="0.25">
      <c r="A278" s="32" t="str">
        <f>IF(G278&lt;&gt;"",1+MAX($A$8:A277),"")</f>
        <v/>
      </c>
      <c r="B278" s="17"/>
      <c r="D278" s="56" t="s">
        <v>303</v>
      </c>
      <c r="E278" s="18"/>
      <c r="F278" s="19"/>
      <c r="G278" s="18"/>
      <c r="H278" s="20"/>
      <c r="I278" s="21"/>
      <c r="J278" s="35"/>
    </row>
    <row r="279" spans="1:12" ht="45" x14ac:dyDescent="0.25">
      <c r="A279" s="10">
        <f>IF(G279&lt;&gt;"",1+MAX($A$8:A278),"")</f>
        <v>179</v>
      </c>
      <c r="B279" s="23" t="s">
        <v>304</v>
      </c>
      <c r="C279" s="23" t="s">
        <v>305</v>
      </c>
      <c r="D279" s="60" t="s">
        <v>306</v>
      </c>
      <c r="E279" s="25">
        <v>1</v>
      </c>
      <c r="F279" s="26">
        <v>0</v>
      </c>
      <c r="G279" s="27">
        <f t="shared" ref="G279:G280" si="61">E279*(1+F279)</f>
        <v>1</v>
      </c>
      <c r="H279" s="28" t="s">
        <v>34</v>
      </c>
      <c r="I279" s="29">
        <v>1373.5</v>
      </c>
      <c r="J279" s="29">
        <f t="shared" si="59"/>
        <v>1373.5</v>
      </c>
      <c r="K279" s="30"/>
      <c r="L279" s="30"/>
    </row>
    <row r="280" spans="1:12" ht="45" x14ac:dyDescent="0.25">
      <c r="A280" s="10">
        <f>IF(G280&lt;&gt;"",1+MAX($A$8:A279),"")</f>
        <v>180</v>
      </c>
      <c r="B280" s="23" t="s">
        <v>304</v>
      </c>
      <c r="C280" s="23" t="s">
        <v>305</v>
      </c>
      <c r="D280" s="60" t="s">
        <v>307</v>
      </c>
      <c r="E280" s="25">
        <v>1</v>
      </c>
      <c r="F280" s="26">
        <v>0</v>
      </c>
      <c r="G280" s="27">
        <f t="shared" si="61"/>
        <v>1</v>
      </c>
      <c r="H280" s="28" t="s">
        <v>34</v>
      </c>
      <c r="I280" s="29">
        <v>1129</v>
      </c>
      <c r="J280" s="29">
        <f t="shared" si="59"/>
        <v>1129</v>
      </c>
      <c r="K280" s="30"/>
      <c r="L280" s="30"/>
    </row>
    <row r="281" spans="1:12" x14ac:dyDescent="0.25">
      <c r="A281" s="32" t="str">
        <f>IF(G281&lt;&gt;"",1+MAX($A$8:A280),"")</f>
        <v/>
      </c>
      <c r="D281" s="58"/>
      <c r="E281" s="18"/>
      <c r="F281" s="19"/>
      <c r="G281" s="18"/>
      <c r="H281" s="20"/>
      <c r="I281" s="21"/>
      <c r="J281" s="35"/>
    </row>
    <row r="282" spans="1:12" ht="18.75" x14ac:dyDescent="0.25">
      <c r="A282" s="63" t="s">
        <v>308</v>
      </c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16">
        <f>SUM(J283)</f>
        <v>16093</v>
      </c>
    </row>
    <row r="283" spans="1:12" ht="30" x14ac:dyDescent="0.25">
      <c r="A283" s="10">
        <f>IF(G283&lt;&gt;"",1+MAX($A$8:A282),"")</f>
        <v>181</v>
      </c>
      <c r="B283" s="23" t="s">
        <v>309</v>
      </c>
      <c r="C283" s="24"/>
      <c r="D283" s="60" t="s">
        <v>310</v>
      </c>
      <c r="E283" s="25">
        <v>121</v>
      </c>
      <c r="F283" s="26">
        <v>0</v>
      </c>
      <c r="G283" s="27">
        <f t="shared" ref="G283" si="62">E283*(1+F283)</f>
        <v>121</v>
      </c>
      <c r="H283" s="28" t="s">
        <v>66</v>
      </c>
      <c r="I283" s="29">
        <v>133</v>
      </c>
      <c r="J283" s="29">
        <f t="shared" ref="J283" si="63">I283*E283</f>
        <v>16093</v>
      </c>
      <c r="K283" s="30"/>
      <c r="L283" s="30"/>
    </row>
    <row r="284" spans="1:12" ht="15.75" thickBot="1" x14ac:dyDescent="0.3">
      <c r="A284" s="13"/>
      <c r="B284" s="37"/>
      <c r="C284" s="38"/>
      <c r="D284" s="62"/>
      <c r="E284" s="18"/>
      <c r="F284" s="39"/>
      <c r="G284" s="40"/>
      <c r="H284" s="20"/>
      <c r="I284" s="41"/>
      <c r="J284" s="41"/>
      <c r="K284" s="42"/>
      <c r="L284" s="42"/>
    </row>
    <row r="285" spans="1:12" ht="19.5" thickBot="1" x14ac:dyDescent="0.3">
      <c r="A285" s="32" t="str">
        <f>IF(G285&lt;&gt;"",1+MAX($A$8:A283),"")</f>
        <v/>
      </c>
      <c r="D285" s="58"/>
      <c r="E285" s="43" t="s">
        <v>311</v>
      </c>
      <c r="F285" s="44"/>
      <c r="G285" s="44"/>
      <c r="H285" s="44"/>
      <c r="I285" s="44"/>
      <c r="J285" s="45">
        <f>SUM(J4:J283)</f>
        <v>615543.34499999962</v>
      </c>
      <c r="K285" s="46"/>
      <c r="L285" s="47">
        <f>SUM(L4:L283)</f>
        <v>615543.34500000009</v>
      </c>
    </row>
    <row r="286" spans="1:12" ht="19.5" thickBot="1" x14ac:dyDescent="0.3">
      <c r="A286" s="32" t="str">
        <f>IF(G286&lt;&gt;"",1+MAX($A$8:A285),"")</f>
        <v/>
      </c>
      <c r="D286" s="58"/>
      <c r="E286" s="48" t="s">
        <v>312</v>
      </c>
      <c r="F286" s="49"/>
      <c r="G286" s="49"/>
      <c r="H286" s="49"/>
      <c r="I286" s="49"/>
      <c r="J286" s="50">
        <f>0.25*J285</f>
        <v>153885.83624999991</v>
      </c>
      <c r="K286" s="46"/>
      <c r="L286" s="47">
        <f>0.25*L285</f>
        <v>153885.83625000002</v>
      </c>
    </row>
    <row r="287" spans="1:12" ht="19.5" thickBot="1" x14ac:dyDescent="0.3">
      <c r="A287" s="32" t="str">
        <f>IF(G287&lt;&gt;"",1+MAX($A$8:A286),"")</f>
        <v/>
      </c>
      <c r="D287" s="58"/>
      <c r="E287" s="51" t="s">
        <v>313</v>
      </c>
      <c r="F287" s="52"/>
      <c r="G287" s="52"/>
      <c r="H287" s="52"/>
      <c r="I287" s="52"/>
      <c r="J287" s="53">
        <f>SUM(J285:J286)</f>
        <v>769429.18124999956</v>
      </c>
      <c r="K287" s="46"/>
      <c r="L287" s="54">
        <f>SUM(L285:L286)</f>
        <v>769429.18125000014</v>
      </c>
    </row>
    <row r="288" spans="1:12" x14ac:dyDescent="0.25">
      <c r="A288" s="32" t="str">
        <f>IF(G288&lt;&gt;"",1+MAX($A$8:A287),"")</f>
        <v/>
      </c>
      <c r="D288" s="58"/>
      <c r="E288" s="18"/>
      <c r="F288" s="19"/>
      <c r="G288" s="18"/>
      <c r="H288" s="20"/>
      <c r="I288" s="21"/>
      <c r="J288" s="35"/>
    </row>
    <row r="289" spans="1:10" x14ac:dyDescent="0.25">
      <c r="A289" s="32" t="str">
        <f>IF(G289&lt;&gt;"",1+MAX($A$8:A288),"")</f>
        <v/>
      </c>
      <c r="D289" s="58"/>
      <c r="E289" s="18"/>
      <c r="F289" s="19"/>
      <c r="G289" s="18"/>
      <c r="H289" s="20"/>
      <c r="I289" s="21"/>
      <c r="J289" s="35"/>
    </row>
    <row r="290" spans="1:10" x14ac:dyDescent="0.25">
      <c r="A290" s="32" t="str">
        <f>IF(G290&lt;&gt;"",1+MAX($A$8:A289),"")</f>
        <v/>
      </c>
      <c r="D290" s="58"/>
      <c r="E290" s="18"/>
      <c r="F290" s="19"/>
      <c r="G290" s="18"/>
      <c r="H290" s="20"/>
      <c r="I290" s="21"/>
      <c r="J290" s="35"/>
    </row>
    <row r="291" spans="1:10" x14ac:dyDescent="0.25">
      <c r="A291" s="32" t="str">
        <f>IF(G291&lt;&gt;"",1+MAX($A$8:A290),"")</f>
        <v/>
      </c>
      <c r="D291" s="58"/>
      <c r="E291" s="18"/>
      <c r="F291" s="19"/>
      <c r="G291" s="18"/>
      <c r="H291" s="20"/>
      <c r="I291" s="21"/>
      <c r="J291" s="35"/>
    </row>
    <row r="292" spans="1:10" x14ac:dyDescent="0.25">
      <c r="A292" s="32" t="str">
        <f>IF(G292&lt;&gt;"",1+MAX($A$8:A291),"")</f>
        <v/>
      </c>
      <c r="D292" s="58"/>
      <c r="E292" s="18"/>
      <c r="F292" s="19"/>
      <c r="G292" s="18"/>
      <c r="H292" s="20"/>
      <c r="I292" s="21"/>
      <c r="J292" s="35"/>
    </row>
    <row r="293" spans="1:10" x14ac:dyDescent="0.25">
      <c r="A293" s="32" t="str">
        <f>IF(G293&lt;&gt;"",1+MAX($A$8:A292),"")</f>
        <v/>
      </c>
      <c r="D293" s="58"/>
      <c r="E293" s="18"/>
      <c r="F293" s="19"/>
      <c r="G293" s="18"/>
      <c r="H293" s="20"/>
      <c r="I293" s="21"/>
      <c r="J293" s="35"/>
    </row>
    <row r="294" spans="1:10" x14ac:dyDescent="0.25">
      <c r="A294" s="32" t="str">
        <f>IF(G294&lt;&gt;"",1+MAX($A$8:A293),"")</f>
        <v/>
      </c>
      <c r="D294" s="58"/>
      <c r="E294" s="18"/>
      <c r="F294" s="19"/>
      <c r="G294" s="18"/>
      <c r="H294" s="20"/>
      <c r="I294" s="21"/>
      <c r="J294" s="35"/>
    </row>
    <row r="295" spans="1:10" x14ac:dyDescent="0.25">
      <c r="A295" s="32" t="str">
        <f>IF(G295&lt;&gt;"",1+MAX($A$8:A294),"")</f>
        <v/>
      </c>
      <c r="D295" s="58"/>
      <c r="E295" s="18"/>
      <c r="F295" s="19"/>
      <c r="G295" s="18"/>
      <c r="H295" s="20"/>
      <c r="I295" s="21"/>
      <c r="J295" s="35"/>
    </row>
    <row r="296" spans="1:10" x14ac:dyDescent="0.25">
      <c r="A296" s="32" t="str">
        <f>IF(G296&lt;&gt;"",1+MAX($A$8:A295),"")</f>
        <v/>
      </c>
      <c r="D296" s="58"/>
      <c r="E296" s="18"/>
      <c r="F296" s="19"/>
      <c r="G296" s="18"/>
      <c r="H296" s="20"/>
      <c r="I296" s="21"/>
      <c r="J296" s="35"/>
    </row>
    <row r="297" spans="1:10" x14ac:dyDescent="0.25">
      <c r="A297" s="32" t="str">
        <f>IF(G297&lt;&gt;"",1+MAX($A$8:A296),"")</f>
        <v/>
      </c>
      <c r="D297" s="58"/>
      <c r="E297" s="18"/>
      <c r="F297" s="19"/>
      <c r="G297" s="18"/>
      <c r="H297" s="20"/>
      <c r="I297" s="21"/>
      <c r="J297" s="35"/>
    </row>
    <row r="298" spans="1:10" x14ac:dyDescent="0.25">
      <c r="A298" s="32" t="str">
        <f>IF(G298&lt;&gt;"",1+MAX($A$8:A297),"")</f>
        <v/>
      </c>
      <c r="D298" s="58"/>
      <c r="E298" s="18"/>
      <c r="F298" s="19"/>
      <c r="G298" s="18"/>
      <c r="H298" s="20"/>
      <c r="I298" s="21"/>
      <c r="J298" s="35"/>
    </row>
    <row r="299" spans="1:10" x14ac:dyDescent="0.25">
      <c r="A299" s="32" t="str">
        <f>IF(G299&lt;&gt;"",1+MAX($A$8:A298),"")</f>
        <v/>
      </c>
      <c r="D299" s="58"/>
      <c r="E299" s="18"/>
      <c r="F299" s="19"/>
      <c r="G299" s="18"/>
      <c r="H299" s="20"/>
      <c r="I299" s="21"/>
      <c r="J299" s="35"/>
    </row>
    <row r="300" spans="1:10" x14ac:dyDescent="0.25">
      <c r="A300" s="32" t="str">
        <f>IF(G300&lt;&gt;"",1+MAX($A$8:A299),"")</f>
        <v/>
      </c>
      <c r="D300" s="58"/>
      <c r="E300" s="18"/>
      <c r="F300" s="19"/>
      <c r="G300" s="18"/>
      <c r="H300" s="20"/>
      <c r="I300" s="21"/>
      <c r="J300" s="35"/>
    </row>
    <row r="301" spans="1:10" x14ac:dyDescent="0.25">
      <c r="A301" s="32" t="str">
        <f>IF(G301&lt;&gt;"",1+MAX($A$8:A300),"")</f>
        <v/>
      </c>
      <c r="D301" s="58"/>
      <c r="E301" s="18"/>
      <c r="F301" s="19"/>
      <c r="G301" s="18"/>
      <c r="H301" s="20"/>
      <c r="I301" s="21"/>
      <c r="J301" s="35"/>
    </row>
    <row r="302" spans="1:10" x14ac:dyDescent="0.25">
      <c r="A302" s="32" t="str">
        <f>IF(G302&lt;&gt;"",1+MAX($A$8:A301),"")</f>
        <v/>
      </c>
      <c r="D302" s="58"/>
      <c r="E302" s="18"/>
      <c r="F302" s="19"/>
      <c r="G302" s="18"/>
      <c r="H302" s="20"/>
      <c r="I302" s="21"/>
      <c r="J302" s="35"/>
    </row>
    <row r="303" spans="1:10" x14ac:dyDescent="0.25">
      <c r="A303" s="32" t="str">
        <f>IF(G303&lt;&gt;"",1+MAX($A$8:A302),"")</f>
        <v/>
      </c>
      <c r="D303" s="58"/>
      <c r="E303" s="18"/>
      <c r="F303" s="19"/>
      <c r="G303" s="18"/>
      <c r="H303" s="20"/>
      <c r="I303" s="21"/>
      <c r="J303" s="35"/>
    </row>
    <row r="304" spans="1:10" x14ac:dyDescent="0.25">
      <c r="A304" s="32" t="str">
        <f>IF(G304&lt;&gt;"",1+MAX($A$8:A303),"")</f>
        <v/>
      </c>
      <c r="D304" s="58"/>
      <c r="E304" s="18"/>
      <c r="F304" s="19"/>
      <c r="G304" s="18"/>
      <c r="H304" s="20"/>
      <c r="I304" s="21"/>
      <c r="J304" s="35"/>
    </row>
    <row r="305" spans="1:10" x14ac:dyDescent="0.25">
      <c r="A305" s="32" t="str">
        <f>IF(G305&lt;&gt;"",1+MAX($A$8:A304),"")</f>
        <v/>
      </c>
      <c r="D305" s="58"/>
      <c r="E305" s="18"/>
      <c r="F305" s="19"/>
      <c r="G305" s="18"/>
      <c r="H305" s="20"/>
      <c r="I305" s="21"/>
      <c r="J305" s="35"/>
    </row>
    <row r="306" spans="1:10" x14ac:dyDescent="0.25">
      <c r="A306" s="32" t="str">
        <f>IF(G306&lt;&gt;"",1+MAX($A$8:A305),"")</f>
        <v/>
      </c>
      <c r="D306" s="58"/>
      <c r="E306" s="18"/>
      <c r="F306" s="19"/>
      <c r="G306" s="18"/>
      <c r="H306" s="20"/>
      <c r="I306" s="21"/>
      <c r="J306" s="35"/>
    </row>
    <row r="307" spans="1:10" x14ac:dyDescent="0.25">
      <c r="A307" s="32" t="str">
        <f>IF(G307&lt;&gt;"",1+MAX($A$8:A306),"")</f>
        <v/>
      </c>
      <c r="D307" s="58"/>
      <c r="E307" s="18"/>
      <c r="F307" s="19"/>
      <c r="G307" s="18"/>
      <c r="H307" s="20"/>
      <c r="I307" s="21"/>
      <c r="J307" s="35"/>
    </row>
    <row r="308" spans="1:10" x14ac:dyDescent="0.25">
      <c r="A308" s="32" t="str">
        <f>IF(G308&lt;&gt;"",1+MAX($A$8:A307),"")</f>
        <v/>
      </c>
      <c r="D308" s="58"/>
      <c r="E308" s="18"/>
      <c r="F308" s="19"/>
      <c r="G308" s="18"/>
      <c r="H308" s="20"/>
      <c r="I308" s="21"/>
      <c r="J308" s="35"/>
    </row>
    <row r="309" spans="1:10" x14ac:dyDescent="0.25">
      <c r="A309" s="32" t="str">
        <f>IF(G309&lt;&gt;"",1+MAX($A$8:A308),"")</f>
        <v/>
      </c>
      <c r="D309" s="58"/>
      <c r="E309" s="18"/>
      <c r="F309" s="19"/>
      <c r="G309" s="18"/>
      <c r="H309" s="20"/>
      <c r="I309" s="21"/>
      <c r="J309" s="35"/>
    </row>
    <row r="310" spans="1:10" x14ac:dyDescent="0.25">
      <c r="A310" s="32" t="str">
        <f>IF(G310&lt;&gt;"",1+MAX($A$8:A309),"")</f>
        <v/>
      </c>
      <c r="D310" s="58"/>
      <c r="E310" s="18"/>
      <c r="F310" s="19"/>
      <c r="G310" s="18"/>
      <c r="H310" s="20"/>
      <c r="I310" s="21"/>
      <c r="J310" s="35"/>
    </row>
    <row r="311" spans="1:10" x14ac:dyDescent="0.25">
      <c r="A311" s="32" t="str">
        <f>IF(G311&lt;&gt;"",1+MAX($A$8:A310),"")</f>
        <v/>
      </c>
      <c r="D311" s="58"/>
      <c r="E311" s="18"/>
      <c r="F311" s="19"/>
      <c r="G311" s="18"/>
      <c r="H311" s="20"/>
      <c r="I311" s="21"/>
      <c r="J311" s="35"/>
    </row>
    <row r="312" spans="1:10" x14ac:dyDescent="0.25">
      <c r="A312" s="32" t="str">
        <f>IF(G312&lt;&gt;"",1+MAX($A$8:A311),"")</f>
        <v/>
      </c>
      <c r="D312" s="58"/>
      <c r="E312" s="18"/>
      <c r="F312" s="19"/>
      <c r="G312" s="18"/>
      <c r="H312" s="20"/>
      <c r="I312" s="21"/>
      <c r="J312" s="35"/>
    </row>
    <row r="313" spans="1:10" x14ac:dyDescent="0.25">
      <c r="A313" s="32" t="str">
        <f>IF(G313&lt;&gt;"",1+MAX($A$8:A312),"")</f>
        <v/>
      </c>
      <c r="D313" s="58"/>
      <c r="E313" s="18"/>
      <c r="F313" s="19"/>
      <c r="G313" s="18"/>
      <c r="H313" s="20"/>
      <c r="I313" s="21"/>
      <c r="J313" s="35"/>
    </row>
    <row r="314" spans="1:10" x14ac:dyDescent="0.25">
      <c r="A314" s="32" t="str">
        <f>IF(G314&lt;&gt;"",1+MAX($A$8:A313),"")</f>
        <v/>
      </c>
      <c r="D314" s="58"/>
      <c r="E314" s="18"/>
      <c r="F314" s="19"/>
      <c r="G314" s="18"/>
      <c r="H314" s="20"/>
      <c r="I314" s="21"/>
      <c r="J314" s="35"/>
    </row>
    <row r="315" spans="1:10" x14ac:dyDescent="0.25">
      <c r="A315" s="32" t="str">
        <f>IF(G315&lt;&gt;"",1+MAX($A$8:A314),"")</f>
        <v/>
      </c>
      <c r="D315" s="58"/>
      <c r="E315" s="18"/>
      <c r="F315" s="19"/>
      <c r="G315" s="18"/>
      <c r="H315" s="20"/>
      <c r="I315" s="21"/>
      <c r="J315" s="35"/>
    </row>
    <row r="316" spans="1:10" x14ac:dyDescent="0.25">
      <c r="A316" s="32" t="str">
        <f>IF(G316&lt;&gt;"",1+MAX($A$8:A315),"")</f>
        <v/>
      </c>
      <c r="D316" s="58"/>
      <c r="E316" s="18"/>
      <c r="F316" s="19"/>
      <c r="G316" s="18"/>
      <c r="H316" s="20"/>
      <c r="I316" s="21"/>
      <c r="J316" s="35"/>
    </row>
    <row r="317" spans="1:10" x14ac:dyDescent="0.25">
      <c r="A317" s="32" t="str">
        <f>IF(G317&lt;&gt;"",1+MAX($A$8:A316),"")</f>
        <v/>
      </c>
      <c r="D317" s="58"/>
      <c r="E317" s="18"/>
      <c r="F317" s="19"/>
      <c r="G317" s="18"/>
      <c r="H317" s="20"/>
      <c r="I317" s="21"/>
      <c r="J317" s="35"/>
    </row>
    <row r="318" spans="1:10" x14ac:dyDescent="0.25">
      <c r="A318" s="32" t="str">
        <f>IF(G318&lt;&gt;"",1+MAX($A$8:A317),"")</f>
        <v/>
      </c>
      <c r="D318" s="58"/>
      <c r="E318" s="18"/>
      <c r="F318" s="19"/>
      <c r="G318" s="18"/>
      <c r="H318" s="20"/>
      <c r="I318" s="21"/>
      <c r="J318" s="35"/>
    </row>
    <row r="319" spans="1:10" x14ac:dyDescent="0.25">
      <c r="A319" s="32" t="str">
        <f>IF(G319&lt;&gt;"",1+MAX($A$8:A318),"")</f>
        <v/>
      </c>
      <c r="D319" s="58"/>
      <c r="E319" s="18"/>
      <c r="F319" s="19"/>
      <c r="G319" s="18"/>
      <c r="H319" s="20"/>
      <c r="I319" s="21"/>
      <c r="J319" s="35"/>
    </row>
    <row r="320" spans="1:10" x14ac:dyDescent="0.25">
      <c r="A320" s="32" t="str">
        <f>IF(G320&lt;&gt;"",1+MAX($A$8:A319),"")</f>
        <v/>
      </c>
      <c r="D320" s="58"/>
      <c r="E320" s="18"/>
      <c r="F320" s="19"/>
      <c r="G320" s="18"/>
      <c r="H320" s="20"/>
      <c r="I320" s="21"/>
      <c r="J320" s="35"/>
    </row>
    <row r="321" spans="1:10" x14ac:dyDescent="0.25">
      <c r="A321" s="32" t="str">
        <f>IF(G321&lt;&gt;"",1+MAX($A$8:A320),"")</f>
        <v/>
      </c>
      <c r="D321" s="58"/>
      <c r="E321" s="18"/>
      <c r="F321" s="19"/>
      <c r="G321" s="18"/>
      <c r="H321" s="20"/>
      <c r="I321" s="21"/>
      <c r="J321" s="35"/>
    </row>
    <row r="322" spans="1:10" x14ac:dyDescent="0.25">
      <c r="A322" s="32" t="str">
        <f>IF(G322&lt;&gt;"",1+MAX($A$8:A321),"")</f>
        <v/>
      </c>
      <c r="D322" s="58"/>
      <c r="E322" s="18"/>
      <c r="F322" s="19"/>
      <c r="G322" s="18"/>
      <c r="H322" s="20"/>
      <c r="I322" s="21"/>
      <c r="J322" s="35"/>
    </row>
    <row r="323" spans="1:10" x14ac:dyDescent="0.25">
      <c r="A323" s="32" t="str">
        <f>IF(G323&lt;&gt;"",1+MAX($A$8:A322),"")</f>
        <v/>
      </c>
      <c r="D323" s="58"/>
      <c r="E323" s="18"/>
      <c r="F323" s="19"/>
      <c r="G323" s="18"/>
      <c r="H323" s="20"/>
      <c r="I323" s="21"/>
      <c r="J323" s="35"/>
    </row>
    <row r="324" spans="1:10" x14ac:dyDescent="0.25">
      <c r="A324" s="32" t="str">
        <f>IF(G324&lt;&gt;"",1+MAX($A$8:A323),"")</f>
        <v/>
      </c>
      <c r="D324" s="58"/>
      <c r="E324" s="18"/>
      <c r="F324" s="19"/>
      <c r="G324" s="18"/>
      <c r="H324" s="20"/>
      <c r="I324" s="21"/>
      <c r="J324" s="35"/>
    </row>
    <row r="325" spans="1:10" x14ac:dyDescent="0.25">
      <c r="A325" s="32" t="str">
        <f>IF(G325&lt;&gt;"",1+MAX($A$8:A324),"")</f>
        <v/>
      </c>
      <c r="D325" s="58"/>
      <c r="E325" s="18"/>
      <c r="F325" s="19"/>
      <c r="G325" s="18"/>
      <c r="H325" s="20"/>
      <c r="I325" s="21"/>
      <c r="J325" s="35"/>
    </row>
    <row r="326" spans="1:10" x14ac:dyDescent="0.25">
      <c r="A326" s="32" t="str">
        <f>IF(G326&lt;&gt;"",1+MAX($A$8:A325),"")</f>
        <v/>
      </c>
      <c r="D326" s="58"/>
      <c r="E326" s="18"/>
      <c r="F326" s="19"/>
      <c r="G326" s="18"/>
      <c r="H326" s="20"/>
      <c r="I326" s="21"/>
      <c r="J326" s="35"/>
    </row>
    <row r="327" spans="1:10" x14ac:dyDescent="0.25">
      <c r="A327" s="32" t="str">
        <f>IF(G327&lt;&gt;"",1+MAX($A$8:A326),"")</f>
        <v/>
      </c>
      <c r="D327" s="58"/>
      <c r="E327" s="18"/>
      <c r="F327" s="19"/>
      <c r="G327" s="18"/>
      <c r="H327" s="20"/>
      <c r="I327" s="21"/>
      <c r="J327" s="35"/>
    </row>
    <row r="328" spans="1:10" x14ac:dyDescent="0.25">
      <c r="A328" s="32" t="str">
        <f>IF(G328&lt;&gt;"",1+MAX($A$8:A327),"")</f>
        <v/>
      </c>
      <c r="D328" s="58"/>
      <c r="E328" s="18"/>
      <c r="F328" s="19"/>
      <c r="G328" s="18"/>
      <c r="H328" s="20"/>
      <c r="I328" s="21"/>
      <c r="J328" s="35"/>
    </row>
    <row r="329" spans="1:10" x14ac:dyDescent="0.25">
      <c r="A329" s="32" t="str">
        <f>IF(G329&lt;&gt;"",1+MAX($A$8:A328),"")</f>
        <v/>
      </c>
    </row>
    <row r="330" spans="1:10" x14ac:dyDescent="0.25">
      <c r="A330" s="32" t="str">
        <f>IF(G330&lt;&gt;"",1+MAX($A$8:A329),"")</f>
        <v/>
      </c>
    </row>
    <row r="331" spans="1:10" x14ac:dyDescent="0.25">
      <c r="A331" s="32" t="str">
        <f>IF(G331&lt;&gt;"",1+MAX($A$8:A330),"")</f>
        <v/>
      </c>
    </row>
    <row r="332" spans="1:10" x14ac:dyDescent="0.25">
      <c r="A332" s="32" t="str">
        <f>IF(G332&lt;&gt;"",1+MAX($A$8:A331),"")</f>
        <v/>
      </c>
    </row>
    <row r="333" spans="1:10" x14ac:dyDescent="0.25">
      <c r="A333" s="32" t="str">
        <f>IF(G333&lt;&gt;"",1+MAX($A$8:A332),"")</f>
        <v/>
      </c>
    </row>
    <row r="334" spans="1:10" x14ac:dyDescent="0.25">
      <c r="A334" s="32" t="str">
        <f>IF(G334&lt;&gt;"",1+MAX($A$8:A333),"")</f>
        <v/>
      </c>
    </row>
    <row r="335" spans="1:10" x14ac:dyDescent="0.25">
      <c r="A335" s="32" t="str">
        <f>IF(G335&lt;&gt;"",1+MAX($A$8:A334),"")</f>
        <v/>
      </c>
    </row>
    <row r="336" spans="1:10" x14ac:dyDescent="0.25">
      <c r="A336" s="32" t="str">
        <f>IF(G336&lt;&gt;"",1+MAX($A$8:A335),"")</f>
        <v/>
      </c>
    </row>
    <row r="337" spans="1:1" x14ac:dyDescent="0.25">
      <c r="A337" s="32" t="str">
        <f>IF(G337&lt;&gt;"",1+MAX($A$8:A336),"")</f>
        <v/>
      </c>
    </row>
    <row r="338" spans="1:1" x14ac:dyDescent="0.25">
      <c r="A338" s="32" t="str">
        <f>IF(G338&lt;&gt;"",1+MAX($A$8:A337),"")</f>
        <v/>
      </c>
    </row>
    <row r="339" spans="1:1" x14ac:dyDescent="0.25">
      <c r="A339" s="32" t="str">
        <f>IF(G339&lt;&gt;"",1+MAX($A$8:A338),"")</f>
        <v/>
      </c>
    </row>
    <row r="340" spans="1:1" x14ac:dyDescent="0.25">
      <c r="A340" s="32" t="str">
        <f>IF(G340&lt;&gt;"",1+MAX($A$8:A339),"")</f>
        <v/>
      </c>
    </row>
    <row r="341" spans="1:1" x14ac:dyDescent="0.25">
      <c r="A341" s="32" t="str">
        <f>IF(G341&lt;&gt;"",1+MAX($A$8:A340),"")</f>
        <v/>
      </c>
    </row>
    <row r="342" spans="1:1" x14ac:dyDescent="0.25">
      <c r="A342" s="32" t="str">
        <f>IF(G342&lt;&gt;"",1+MAX($A$8:A341),"")</f>
        <v/>
      </c>
    </row>
    <row r="343" spans="1:1" x14ac:dyDescent="0.25">
      <c r="A343" s="32" t="str">
        <f>IF(G343&lt;&gt;"",1+MAX($A$8:A342),"")</f>
        <v/>
      </c>
    </row>
    <row r="344" spans="1:1" x14ac:dyDescent="0.25">
      <c r="A344" s="32" t="str">
        <f>IF(G344&lt;&gt;"",1+MAX($A$8:A343),"")</f>
        <v/>
      </c>
    </row>
    <row r="345" spans="1:1" x14ac:dyDescent="0.25">
      <c r="A345" s="32" t="str">
        <f>IF(G345&lt;&gt;"",1+MAX($A$8:A344),"")</f>
        <v/>
      </c>
    </row>
    <row r="346" spans="1:1" x14ac:dyDescent="0.25">
      <c r="A346" s="32" t="str">
        <f>IF(G346&lt;&gt;"",1+MAX($A$8:A345),"")</f>
        <v/>
      </c>
    </row>
    <row r="347" spans="1:1" x14ac:dyDescent="0.25">
      <c r="A347" s="32" t="str">
        <f>IF(G347&lt;&gt;"",1+MAX($A$8:A346),"")</f>
        <v/>
      </c>
    </row>
    <row r="348" spans="1:1" x14ac:dyDescent="0.25">
      <c r="A348" s="32" t="str">
        <f>IF(G348&lt;&gt;"",1+MAX($A$8:A347),"")</f>
        <v/>
      </c>
    </row>
    <row r="349" spans="1:1" x14ac:dyDescent="0.25">
      <c r="A349" s="32" t="str">
        <f>IF(G349&lt;&gt;"",1+MAX($A$8:A348),"")</f>
        <v/>
      </c>
    </row>
    <row r="350" spans="1:1" x14ac:dyDescent="0.25">
      <c r="A350" s="32" t="str">
        <f>IF(G350&lt;&gt;"",1+MAX($A$8:A349),"")</f>
        <v/>
      </c>
    </row>
    <row r="351" spans="1:1" x14ac:dyDescent="0.25">
      <c r="A351" s="32" t="str">
        <f>IF(G351&lt;&gt;"",1+MAX($A$8:A350),"")</f>
        <v/>
      </c>
    </row>
    <row r="352" spans="1:1" x14ac:dyDescent="0.25">
      <c r="A352" s="32" t="str">
        <f>IF(G352&lt;&gt;"",1+MAX($A$8:A351),"")</f>
        <v/>
      </c>
    </row>
    <row r="353" spans="1:1" x14ac:dyDescent="0.25">
      <c r="A353" s="32" t="str">
        <f>IF(G353&lt;&gt;"",1+MAX($A$8:A352),"")</f>
        <v/>
      </c>
    </row>
    <row r="354" spans="1:1" x14ac:dyDescent="0.25">
      <c r="A354" s="32" t="str">
        <f>IF(G354&lt;&gt;"",1+MAX($A$8:A353),"")</f>
        <v/>
      </c>
    </row>
    <row r="355" spans="1:1" x14ac:dyDescent="0.25">
      <c r="A355" s="32" t="str">
        <f>IF(G355&lt;&gt;"",1+MAX($A$8:A354),"")</f>
        <v/>
      </c>
    </row>
    <row r="356" spans="1:1" x14ac:dyDescent="0.25">
      <c r="A356" s="32" t="str">
        <f>IF(G356&lt;&gt;"",1+MAX($A$8:A355),"")</f>
        <v/>
      </c>
    </row>
    <row r="357" spans="1:1" x14ac:dyDescent="0.25">
      <c r="A357" s="32" t="str">
        <f>IF(G357&lt;&gt;"",1+MAX($A$8:A356),"")</f>
        <v/>
      </c>
    </row>
    <row r="358" spans="1:1" x14ac:dyDescent="0.25">
      <c r="A358" s="32" t="str">
        <f>IF(G358&lt;&gt;"",1+MAX($A$8:A357),"")</f>
        <v/>
      </c>
    </row>
    <row r="359" spans="1:1" x14ac:dyDescent="0.25">
      <c r="A359" s="32" t="str">
        <f>IF(G359&lt;&gt;"",1+MAX($A$8:A358),"")</f>
        <v/>
      </c>
    </row>
    <row r="360" spans="1:1" x14ac:dyDescent="0.25">
      <c r="A360" s="32" t="str">
        <f>IF(G360&lt;&gt;"",1+MAX($A$8:A359),"")</f>
        <v/>
      </c>
    </row>
    <row r="361" spans="1:1" x14ac:dyDescent="0.25">
      <c r="A361" s="32" t="str">
        <f>IF(G361&lt;&gt;"",1+MAX($A$8:A360),"")</f>
        <v/>
      </c>
    </row>
    <row r="362" spans="1:1" x14ac:dyDescent="0.25">
      <c r="A362" s="32" t="str">
        <f>IF(G362&lt;&gt;"",1+MAX($A$8:A361),"")</f>
        <v/>
      </c>
    </row>
    <row r="363" spans="1:1" x14ac:dyDescent="0.25">
      <c r="A363" s="32" t="str">
        <f>IF(G363&lt;&gt;"",1+MAX($A$8:A362),"")</f>
        <v/>
      </c>
    </row>
    <row r="364" spans="1:1" x14ac:dyDescent="0.25">
      <c r="A364" s="32" t="str">
        <f>IF(G364&lt;&gt;"",1+MAX($A$8:A363),"")</f>
        <v/>
      </c>
    </row>
    <row r="365" spans="1:1" x14ac:dyDescent="0.25">
      <c r="A365" s="32" t="str">
        <f>IF(G365&lt;&gt;"",1+MAX($A$8:A364),"")</f>
        <v/>
      </c>
    </row>
    <row r="366" spans="1:1" x14ac:dyDescent="0.25">
      <c r="A366" s="32" t="str">
        <f>IF(G366&lt;&gt;"",1+MAX($A$8:A365),"")</f>
        <v/>
      </c>
    </row>
    <row r="367" spans="1:1" x14ac:dyDescent="0.25">
      <c r="A367" s="32" t="str">
        <f>IF(G367&lt;&gt;"",1+MAX($A$8:A366),"")</f>
        <v/>
      </c>
    </row>
    <row r="368" spans="1:1" x14ac:dyDescent="0.25">
      <c r="A368" s="32" t="str">
        <f>IF(G368&lt;&gt;"",1+MAX($A$8:A367),"")</f>
        <v/>
      </c>
    </row>
    <row r="369" spans="1:1" x14ac:dyDescent="0.25">
      <c r="A369" s="32" t="str">
        <f>IF(G369&lt;&gt;"",1+MAX($A$8:A368),"")</f>
        <v/>
      </c>
    </row>
    <row r="370" spans="1:1" x14ac:dyDescent="0.25">
      <c r="A370" s="32" t="str">
        <f>IF(G370&lt;&gt;"",1+MAX($A$8:A369),"")</f>
        <v/>
      </c>
    </row>
    <row r="371" spans="1:1" x14ac:dyDescent="0.25">
      <c r="A371" s="32" t="str">
        <f>IF(G371&lt;&gt;"",1+MAX($A$8:A370),"")</f>
        <v/>
      </c>
    </row>
    <row r="372" spans="1:1" x14ac:dyDescent="0.25">
      <c r="A372" s="32" t="str">
        <f>IF(G372&lt;&gt;"",1+MAX($A$8:A371),"")</f>
        <v/>
      </c>
    </row>
    <row r="373" spans="1:1" x14ac:dyDescent="0.25">
      <c r="A373" s="32" t="str">
        <f>IF(G373&lt;&gt;"",1+MAX($A$8:A372),"")</f>
        <v/>
      </c>
    </row>
    <row r="374" spans="1:1" x14ac:dyDescent="0.25">
      <c r="A374" s="32" t="str">
        <f>IF(G374&lt;&gt;"",1+MAX($A$8:A373),"")</f>
        <v/>
      </c>
    </row>
    <row r="375" spans="1:1" x14ac:dyDescent="0.25">
      <c r="A375" s="32" t="str">
        <f>IF(G375&lt;&gt;"",1+MAX($A$8:A374),"")</f>
        <v/>
      </c>
    </row>
    <row r="376" spans="1:1" x14ac:dyDescent="0.25">
      <c r="A376" s="32" t="str">
        <f>IF(G376&lt;&gt;"",1+MAX($A$8:A375),"")</f>
        <v/>
      </c>
    </row>
    <row r="377" spans="1:1" x14ac:dyDescent="0.25">
      <c r="A377" s="32" t="str">
        <f>IF(G377&lt;&gt;"",1+MAX($A$8:A376),"")</f>
        <v/>
      </c>
    </row>
    <row r="378" spans="1:1" x14ac:dyDescent="0.25">
      <c r="A378" s="32" t="str">
        <f>IF(G378&lt;&gt;"",1+MAX($A$8:A377),"")</f>
        <v/>
      </c>
    </row>
    <row r="379" spans="1:1" x14ac:dyDescent="0.25">
      <c r="A379" s="32" t="str">
        <f>IF(G379&lt;&gt;"",1+MAX($A$8:A378),"")</f>
        <v/>
      </c>
    </row>
    <row r="380" spans="1:1" x14ac:dyDescent="0.25">
      <c r="A380" s="32" t="str">
        <f>IF(G380&lt;&gt;"",1+MAX($A$8:A379),"")</f>
        <v/>
      </c>
    </row>
    <row r="381" spans="1:1" x14ac:dyDescent="0.25">
      <c r="A381" s="32" t="str">
        <f>IF(G381&lt;&gt;"",1+MAX($A$8:A380),"")</f>
        <v/>
      </c>
    </row>
    <row r="382" spans="1:1" x14ac:dyDescent="0.25">
      <c r="A382" s="32" t="str">
        <f>IF(G382&lt;&gt;"",1+MAX($A$8:A381),"")</f>
        <v/>
      </c>
    </row>
    <row r="383" spans="1:1" x14ac:dyDescent="0.25">
      <c r="A383" s="32" t="str">
        <f>IF(G383&lt;&gt;"",1+MAX($A$8:A382),"")</f>
        <v/>
      </c>
    </row>
    <row r="384" spans="1:1" x14ac:dyDescent="0.25">
      <c r="A384" s="32" t="str">
        <f>IF(G384&lt;&gt;"",1+MAX($A$8:A383),"")</f>
        <v/>
      </c>
    </row>
    <row r="385" spans="1:1" x14ac:dyDescent="0.25">
      <c r="A385" s="32" t="str">
        <f>IF(G385&lt;&gt;"",1+MAX($A$8:A384),"")</f>
        <v/>
      </c>
    </row>
    <row r="386" spans="1:1" x14ac:dyDescent="0.25">
      <c r="A386" s="32" t="str">
        <f>IF(G386&lt;&gt;"",1+MAX($A$8:A385),"")</f>
        <v/>
      </c>
    </row>
    <row r="387" spans="1:1" x14ac:dyDescent="0.25">
      <c r="A387" s="32" t="str">
        <f>IF(G387&lt;&gt;"",1+MAX($A$8:A386),"")</f>
        <v/>
      </c>
    </row>
    <row r="388" spans="1:1" x14ac:dyDescent="0.25">
      <c r="A388" s="32" t="str">
        <f>IF(G388&lt;&gt;"",1+MAX($A$8:A387),"")</f>
        <v/>
      </c>
    </row>
    <row r="389" spans="1:1" x14ac:dyDescent="0.25">
      <c r="A389" s="32" t="str">
        <f>IF(G389&lt;&gt;"",1+MAX($A$8:A388),"")</f>
        <v/>
      </c>
    </row>
    <row r="390" spans="1:1" x14ac:dyDescent="0.25">
      <c r="A390" s="32" t="str">
        <f>IF(G390&lt;&gt;"",1+MAX($A$8:A389),"")</f>
        <v/>
      </c>
    </row>
    <row r="391" spans="1:1" x14ac:dyDescent="0.25">
      <c r="A391" s="32" t="str">
        <f>IF(G391&lt;&gt;"",1+MAX($A$8:A390),"")</f>
        <v/>
      </c>
    </row>
    <row r="392" spans="1:1" x14ac:dyDescent="0.25">
      <c r="A392" s="32" t="str">
        <f>IF(G392&lt;&gt;"",1+MAX($A$8:A391),"")</f>
        <v/>
      </c>
    </row>
    <row r="393" spans="1:1" x14ac:dyDescent="0.25">
      <c r="A393" s="32" t="str">
        <f>IF(G393&lt;&gt;"",1+MAX($A$8:A392),"")</f>
        <v/>
      </c>
    </row>
    <row r="394" spans="1:1" x14ac:dyDescent="0.25">
      <c r="A394" s="32" t="str">
        <f>IF(G394&lt;&gt;"",1+MAX($A$8:A393),"")</f>
        <v/>
      </c>
    </row>
    <row r="395" spans="1:1" x14ac:dyDescent="0.25">
      <c r="A395" s="32" t="str">
        <f>IF(G395&lt;&gt;"",1+MAX($A$8:A394),"")</f>
        <v/>
      </c>
    </row>
    <row r="396" spans="1:1" x14ac:dyDescent="0.25">
      <c r="A396" s="32" t="str">
        <f>IF(G396&lt;&gt;"",1+MAX($A$8:A395),"")</f>
        <v/>
      </c>
    </row>
    <row r="397" spans="1:1" x14ac:dyDescent="0.25">
      <c r="A397" s="32" t="str">
        <f>IF(G397&lt;&gt;"",1+MAX($A$8:A396),"")</f>
        <v/>
      </c>
    </row>
    <row r="398" spans="1:1" x14ac:dyDescent="0.25">
      <c r="A398" s="32" t="str">
        <f>IF(G398&lt;&gt;"",1+MAX($A$8:A397),"")</f>
        <v/>
      </c>
    </row>
    <row r="399" spans="1:1" x14ac:dyDescent="0.25">
      <c r="A399" s="32" t="str">
        <f>IF(G399&lt;&gt;"",1+MAX($A$8:A398),"")</f>
        <v/>
      </c>
    </row>
    <row r="400" spans="1:1" x14ac:dyDescent="0.25">
      <c r="A400" s="32" t="str">
        <f>IF(G400&lt;&gt;"",1+MAX($A$8:A399),"")</f>
        <v/>
      </c>
    </row>
    <row r="401" spans="1:1" x14ac:dyDescent="0.25">
      <c r="A401" s="32" t="str">
        <f>IF(G401&lt;&gt;"",1+MAX($A$8:A400),"")</f>
        <v/>
      </c>
    </row>
    <row r="402" spans="1:1" x14ac:dyDescent="0.25">
      <c r="A402" s="32" t="str">
        <f>IF(G402&lt;&gt;"",1+MAX($A$8:A401),"")</f>
        <v/>
      </c>
    </row>
    <row r="403" spans="1:1" x14ac:dyDescent="0.25">
      <c r="A403" s="32" t="str">
        <f>IF(G403&lt;&gt;"",1+MAX($A$8:A402),"")</f>
        <v/>
      </c>
    </row>
    <row r="404" spans="1:1" x14ac:dyDescent="0.25">
      <c r="A404" s="32" t="str">
        <f>IF(G404&lt;&gt;"",1+MAX($A$8:A403),"")</f>
        <v/>
      </c>
    </row>
    <row r="405" spans="1:1" x14ac:dyDescent="0.25">
      <c r="A405" s="32" t="str">
        <f>IF(G405&lt;&gt;"",1+MAX($A$8:A404),"")</f>
        <v/>
      </c>
    </row>
    <row r="406" spans="1:1" x14ac:dyDescent="0.25">
      <c r="A406" s="32" t="str">
        <f>IF(G406&lt;&gt;"",1+MAX($A$8:A405),"")</f>
        <v/>
      </c>
    </row>
    <row r="407" spans="1:1" x14ac:dyDescent="0.25">
      <c r="A407" s="32" t="str">
        <f>IF(G407&lt;&gt;"",1+MAX($A$8:A406),"")</f>
        <v/>
      </c>
    </row>
    <row r="408" spans="1:1" x14ac:dyDescent="0.25">
      <c r="A408" s="32" t="str">
        <f>IF(G408&lt;&gt;"",1+MAX($A$8:A407),"")</f>
        <v/>
      </c>
    </row>
    <row r="409" spans="1:1" x14ac:dyDescent="0.25">
      <c r="A409" s="32" t="str">
        <f>IF(G409&lt;&gt;"",1+MAX($A$8:A408),"")</f>
        <v/>
      </c>
    </row>
    <row r="410" spans="1:1" x14ac:dyDescent="0.25">
      <c r="A410" s="32" t="str">
        <f>IF(G410&lt;&gt;"",1+MAX($A$8:A409),"")</f>
        <v/>
      </c>
    </row>
    <row r="411" spans="1:1" x14ac:dyDescent="0.25">
      <c r="A411" s="32" t="str">
        <f>IF(G411&lt;&gt;"",1+MAX($A$8:A410),"")</f>
        <v/>
      </c>
    </row>
    <row r="412" spans="1:1" x14ac:dyDescent="0.25">
      <c r="A412" s="32" t="str">
        <f>IF(G412&lt;&gt;"",1+MAX($A$8:A411),"")</f>
        <v/>
      </c>
    </row>
    <row r="413" spans="1:1" x14ac:dyDescent="0.25">
      <c r="A413" s="32" t="str">
        <f>IF(G413&lt;&gt;"",1+MAX($A$8:A412),"")</f>
        <v/>
      </c>
    </row>
    <row r="414" spans="1:1" x14ac:dyDescent="0.25">
      <c r="A414" s="32" t="str">
        <f>IF(G414&lt;&gt;"",1+MAX($A$8:A413),"")</f>
        <v/>
      </c>
    </row>
    <row r="415" spans="1:1" x14ac:dyDescent="0.25">
      <c r="A415" s="32" t="str">
        <f>IF(G415&lt;&gt;"",1+MAX($A$8:A414),"")</f>
        <v/>
      </c>
    </row>
    <row r="416" spans="1:1" x14ac:dyDescent="0.25">
      <c r="A416" s="32" t="str">
        <f>IF(G416&lt;&gt;"",1+MAX($A$8:A415),"")</f>
        <v/>
      </c>
    </row>
    <row r="417" spans="1:1" x14ac:dyDescent="0.25">
      <c r="A417" s="32" t="str">
        <f>IF(G417&lt;&gt;"",1+MAX($A$8:A416),"")</f>
        <v/>
      </c>
    </row>
    <row r="418" spans="1:1" x14ac:dyDescent="0.25">
      <c r="A418" s="32" t="str">
        <f>IF(G418&lt;&gt;"",1+MAX($A$8:A417),"")</f>
        <v/>
      </c>
    </row>
    <row r="419" spans="1:1" x14ac:dyDescent="0.25">
      <c r="A419" s="32" t="str">
        <f>IF(G419&lt;&gt;"",1+MAX($A$8:A418),"")</f>
        <v/>
      </c>
    </row>
    <row r="420" spans="1:1" x14ac:dyDescent="0.25">
      <c r="A420" s="32" t="str">
        <f>IF(G420&lt;&gt;"",1+MAX($A$8:A419),"")</f>
        <v/>
      </c>
    </row>
    <row r="421" spans="1:1" x14ac:dyDescent="0.25">
      <c r="A421" s="32" t="str">
        <f>IF(G421&lt;&gt;"",1+MAX($A$8:A420),"")</f>
        <v/>
      </c>
    </row>
    <row r="422" spans="1:1" x14ac:dyDescent="0.25">
      <c r="A422" s="32" t="str">
        <f>IF(G422&lt;&gt;"",1+MAX($A$8:A421),"")</f>
        <v/>
      </c>
    </row>
    <row r="423" spans="1:1" x14ac:dyDescent="0.25">
      <c r="A423" s="32" t="str">
        <f>IF(G423&lt;&gt;"",1+MAX($A$8:A422),"")</f>
        <v/>
      </c>
    </row>
    <row r="424" spans="1:1" x14ac:dyDescent="0.25">
      <c r="A424" s="32" t="str">
        <f>IF(G424&lt;&gt;"",1+MAX($A$8:A423),"")</f>
        <v/>
      </c>
    </row>
    <row r="425" spans="1:1" x14ac:dyDescent="0.25">
      <c r="A425" s="32" t="str">
        <f>IF(G425&lt;&gt;"",1+MAX($A$8:A424),"")</f>
        <v/>
      </c>
    </row>
    <row r="426" spans="1:1" x14ac:dyDescent="0.25">
      <c r="A426" s="32" t="str">
        <f>IF(G426&lt;&gt;"",1+MAX($A$8:A425),"")</f>
        <v/>
      </c>
    </row>
    <row r="427" spans="1:1" x14ac:dyDescent="0.25">
      <c r="A427" s="32" t="str">
        <f>IF(G427&lt;&gt;"",1+MAX($A$8:A426),"")</f>
        <v/>
      </c>
    </row>
    <row r="428" spans="1:1" x14ac:dyDescent="0.25">
      <c r="A428" s="32" t="str">
        <f>IF(G428&lt;&gt;"",1+MAX($A$8:A427),"")</f>
        <v/>
      </c>
    </row>
    <row r="429" spans="1:1" x14ac:dyDescent="0.25">
      <c r="A429" s="32" t="str">
        <f>IF(G429&lt;&gt;"",1+MAX($A$8:A428),"")</f>
        <v/>
      </c>
    </row>
    <row r="430" spans="1:1" x14ac:dyDescent="0.25">
      <c r="A430" s="32" t="str">
        <f>IF(G430&lt;&gt;"",1+MAX($A$8:A429),"")</f>
        <v/>
      </c>
    </row>
    <row r="431" spans="1:1" x14ac:dyDescent="0.25">
      <c r="A431" s="32" t="str">
        <f>IF(G431&lt;&gt;"",1+MAX($A$8:A430),"")</f>
        <v/>
      </c>
    </row>
    <row r="432" spans="1:1" x14ac:dyDescent="0.25">
      <c r="A432" s="32" t="str">
        <f>IF(G432&lt;&gt;"",1+MAX($A$8:A431),"")</f>
        <v/>
      </c>
    </row>
    <row r="433" spans="1:1" x14ac:dyDescent="0.25">
      <c r="A433" s="32" t="str">
        <f>IF(G433&lt;&gt;"",1+MAX($A$8:A432),"")</f>
        <v/>
      </c>
    </row>
    <row r="434" spans="1:1" x14ac:dyDescent="0.25">
      <c r="A434" s="32" t="str">
        <f>IF(G434&lt;&gt;"",1+MAX($A$8:A433),"")</f>
        <v/>
      </c>
    </row>
    <row r="435" spans="1:1" x14ac:dyDescent="0.25">
      <c r="A435" s="32" t="str">
        <f>IF(G435&lt;&gt;"",1+MAX($A$8:A434),"")</f>
        <v/>
      </c>
    </row>
    <row r="436" spans="1:1" x14ac:dyDescent="0.25">
      <c r="A436" s="32" t="str">
        <f>IF(G436&lt;&gt;"",1+MAX($A$8:A435),"")</f>
        <v/>
      </c>
    </row>
    <row r="437" spans="1:1" x14ac:dyDescent="0.25">
      <c r="A437" s="32" t="str">
        <f>IF(G437&lt;&gt;"",1+MAX($A$8:A436),"")</f>
        <v/>
      </c>
    </row>
    <row r="438" spans="1:1" x14ac:dyDescent="0.25">
      <c r="A438" s="32" t="str">
        <f>IF(G438&lt;&gt;"",1+MAX($A$8:A437),"")</f>
        <v/>
      </c>
    </row>
    <row r="439" spans="1:1" x14ac:dyDescent="0.25">
      <c r="A439" s="32" t="str">
        <f>IF(G439&lt;&gt;"",1+MAX($A$8:A438),"")</f>
        <v/>
      </c>
    </row>
    <row r="440" spans="1:1" x14ac:dyDescent="0.25">
      <c r="A440" s="32" t="str">
        <f>IF(G440&lt;&gt;"",1+MAX($A$8:A439),"")</f>
        <v/>
      </c>
    </row>
    <row r="441" spans="1:1" x14ac:dyDescent="0.25">
      <c r="A441" s="32" t="str">
        <f>IF(G441&lt;&gt;"",1+MAX($A$8:A440),"")</f>
        <v/>
      </c>
    </row>
    <row r="442" spans="1:1" x14ac:dyDescent="0.25">
      <c r="A442" s="32" t="str">
        <f>IF(G442&lt;&gt;"",1+MAX($A$8:A441),"")</f>
        <v/>
      </c>
    </row>
    <row r="443" spans="1:1" x14ac:dyDescent="0.25">
      <c r="A443" s="32" t="str">
        <f>IF(G443&lt;&gt;"",1+MAX($A$8:A442),"")</f>
        <v/>
      </c>
    </row>
    <row r="444" spans="1:1" x14ac:dyDescent="0.25">
      <c r="A444" s="32" t="str">
        <f>IF(G444&lt;&gt;"",1+MAX($A$8:A443),"")</f>
        <v/>
      </c>
    </row>
    <row r="445" spans="1:1" x14ac:dyDescent="0.25">
      <c r="A445" s="32" t="str">
        <f>IF(G445&lt;&gt;"",1+MAX($A$8:A444),"")</f>
        <v/>
      </c>
    </row>
    <row r="446" spans="1:1" x14ac:dyDescent="0.25">
      <c r="A446" s="32" t="str">
        <f>IF(G446&lt;&gt;"",1+MAX($A$8:A445),"")</f>
        <v/>
      </c>
    </row>
    <row r="447" spans="1:1" x14ac:dyDescent="0.25">
      <c r="A447" s="32" t="str">
        <f>IF(G447&lt;&gt;"",1+MAX($A$8:A446),"")</f>
        <v/>
      </c>
    </row>
    <row r="448" spans="1:1" x14ac:dyDescent="0.25">
      <c r="A448" s="32" t="str">
        <f>IF(G448&lt;&gt;"",1+MAX($A$8:A447),"")</f>
        <v/>
      </c>
    </row>
    <row r="449" spans="1:1" x14ac:dyDescent="0.25">
      <c r="A449" s="32" t="str">
        <f>IF(G449&lt;&gt;"",1+MAX($A$8:A448),"")</f>
        <v/>
      </c>
    </row>
    <row r="450" spans="1:1" x14ac:dyDescent="0.25">
      <c r="A450" s="32" t="str">
        <f>IF(G450&lt;&gt;"",1+MAX($A$8:A449),"")</f>
        <v/>
      </c>
    </row>
    <row r="451" spans="1:1" x14ac:dyDescent="0.25">
      <c r="A451" s="32" t="str">
        <f>IF(G451&lt;&gt;"",1+MAX($A$8:A450),"")</f>
        <v/>
      </c>
    </row>
  </sheetData>
  <mergeCells count="16">
    <mergeCell ref="A160:K160"/>
    <mergeCell ref="A163:K163"/>
    <mergeCell ref="A194:K194"/>
    <mergeCell ref="A249:K249"/>
    <mergeCell ref="A282:K282"/>
    <mergeCell ref="A73:K73"/>
    <mergeCell ref="A95:K95"/>
    <mergeCell ref="A102:K102"/>
    <mergeCell ref="A113:K113"/>
    <mergeCell ref="A139:K139"/>
    <mergeCell ref="A8:K8"/>
    <mergeCell ref="B2:C2"/>
    <mergeCell ref="A1:L1"/>
    <mergeCell ref="A27:K27"/>
    <mergeCell ref="A56:K56"/>
    <mergeCell ref="A52:K52"/>
  </mergeCells>
  <pageMargins left="0.7" right="0.7" top="0.75" bottom="0.75" header="0.3" footer="0.3"/>
  <pageSetup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HP</cp:lastModifiedBy>
  <cp:lastPrinted>2018-10-29T19:04:07Z</cp:lastPrinted>
  <dcterms:created xsi:type="dcterms:W3CDTF">2018-05-17T19:16:00Z</dcterms:created>
  <dcterms:modified xsi:type="dcterms:W3CDTF">2019-07-31T18:51:46Z</dcterms:modified>
</cp:coreProperties>
</file>